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8" tabRatio="808" activeTab="0"/>
  </bookViews>
  <sheets>
    <sheet name="INDICE" sheetId="1" r:id="rId1"/>
    <sheet name="Tavola 1" sheetId="2" r:id="rId2"/>
    <sheet name="Tavola 2" sheetId="3" r:id="rId3"/>
    <sheet name="Tavola 2a" sheetId="4" r:id="rId4"/>
    <sheet name="Tavola 2_area" sheetId="5" r:id="rId5"/>
    <sheet name="Tavola 2_tipo" sheetId="6" r:id="rId6"/>
    <sheet name="Tavola 3" sheetId="7" r:id="rId7"/>
    <sheet name="Tavola 3a" sheetId="8" r:id="rId8"/>
    <sheet name="Tavola 3_area" sheetId="9" r:id="rId9"/>
    <sheet name="Tavola 3_tipo" sheetId="10" r:id="rId10"/>
    <sheet name="Tavola 4" sheetId="11" r:id="rId11"/>
    <sheet name="Tavola 4a" sheetId="12" r:id="rId12"/>
    <sheet name="Tavola 4_area" sheetId="13" r:id="rId13"/>
    <sheet name="Tavola 4_tipo" sheetId="14" r:id="rId14"/>
    <sheet name="Tavola 5" sheetId="15" r:id="rId15"/>
    <sheet name="Tavola 5a" sheetId="16" r:id="rId16"/>
    <sheet name="Tavola 5_area" sheetId="17" r:id="rId17"/>
    <sheet name="Tavola 5_tipo" sheetId="18" r:id="rId18"/>
    <sheet name="Tavola 6" sheetId="19" r:id="rId19"/>
    <sheet name="Tavola 6_area" sheetId="20" r:id="rId20"/>
    <sheet name="Tavola 6_tipo" sheetId="21" r:id="rId21"/>
    <sheet name="Tavola 7" sheetId="22" r:id="rId22"/>
    <sheet name="Tavola 7_area" sheetId="23" r:id="rId23"/>
    <sheet name="Tavola 7_tipo" sheetId="24" r:id="rId24"/>
    <sheet name="Tavola 8" sheetId="25" r:id="rId25"/>
  </sheets>
  <definedNames>
    <definedName name="_xlnm.Print_Area" localSheetId="0">'INDICE'!$A$1:$B$30</definedName>
    <definedName name="_xlnm.Print_Area" localSheetId="1">'Tavola 1'!$A$1:$C$25</definedName>
    <definedName name="_xlnm.Print_Area" localSheetId="2">'Tavola 2'!$A$1:$C$108</definedName>
    <definedName name="_xlnm.Print_Area" localSheetId="4">'Tavola 2_area'!$A$1:$J$23</definedName>
    <definedName name="_xlnm.Print_Area" localSheetId="5">'Tavola 2_tipo'!$A$1:$L$23</definedName>
    <definedName name="_xlnm.Print_Area" localSheetId="3">'Tavola 2a'!$A$1:$L$17</definedName>
    <definedName name="_xlnm.Print_Area" localSheetId="6">'Tavola 3'!$A$1:$C$153</definedName>
    <definedName name="_xlnm.Print_Area" localSheetId="8">'Tavola 3_area'!$A$1:$J$25</definedName>
    <definedName name="_xlnm.Print_Area" localSheetId="9">'Tavola 3_tipo'!$A$1:$L$25</definedName>
    <definedName name="_xlnm.Print_Area" localSheetId="7">'Tavola 3a'!$A$1:$J$23</definedName>
    <definedName name="_xlnm.Print_Area" localSheetId="10">'Tavola 4'!$A$1:$C$72</definedName>
    <definedName name="_xlnm.Print_Area" localSheetId="12">'Tavola 4_area'!$A$1:$J$16</definedName>
    <definedName name="_xlnm.Print_Area" localSheetId="13">'Tavola 4_tipo'!$A$1:$L$16</definedName>
    <definedName name="_xlnm.Print_Area" localSheetId="11">'Tavola 4a'!$A$1:$J$14</definedName>
    <definedName name="_xlnm.Print_Area" localSheetId="14">'Tavola 5'!$A$1:$C$64</definedName>
    <definedName name="_xlnm.Print_Area" localSheetId="16">'Tavola 5_area'!$A$1:$J$15</definedName>
    <definedName name="_xlnm.Print_Area" localSheetId="17">'Tavola 5_tipo'!$A$1:$L$15</definedName>
    <definedName name="_xlnm.Print_Area" localSheetId="15">'Tavola 5a'!$A$1:$J$14</definedName>
    <definedName name="_xlnm.Print_Area" localSheetId="18">'Tavola 6'!$A$1:$C$42</definedName>
    <definedName name="_xlnm.Print_Area" localSheetId="19">'Tavola 6_area'!$A$1:$J$13</definedName>
    <definedName name="_xlnm.Print_Area" localSheetId="20">'Tavola 6_tipo'!$A$1:$L$13</definedName>
    <definedName name="_xlnm.Print_Area" localSheetId="21">'Tavola 7'!$A$1:$C$16</definedName>
    <definedName name="_xlnm.Print_Area" localSheetId="22">'Tavola 7_area'!$A$1:$J$17</definedName>
    <definedName name="_xlnm.Print_Area" localSheetId="23">'Tavola 7_tipo'!$A$1:$L$17</definedName>
    <definedName name="_xlnm.Print_Area" localSheetId="24">'Tavola 8'!$A$1:$C$19</definedName>
    <definedName name="Excel_BuiltIn_Print_Area" localSheetId="0">'INDICE'!$A$3:$B$8</definedName>
    <definedName name="Excel_BuiltIn_Print_Area" localSheetId="1">'Tavola 1'!$A$2:$B$20</definedName>
    <definedName name="Excel_BuiltIn_Print_Area" localSheetId="2">'Tavola 2'!$A$2:$C$68</definedName>
    <definedName name="Excel_BuiltIn_Print_Area" localSheetId="4">'Tavola 2_area'!$A$2:$G$22</definedName>
    <definedName name="Excel_BuiltIn_Print_Area" localSheetId="3">'Tavola 2a'!$A$2:$F$16</definedName>
    <definedName name="Excel_BuiltIn_Print_Area" localSheetId="10">'Tavola 4'!$A$2:$E$62</definedName>
    <definedName name="Excel_BuiltIn_Print_Area" localSheetId="11">'Tavola 4a'!$A$2:$A$64</definedName>
    <definedName name="Excel_BuiltIn_Print_Area" localSheetId="14">'Tavola 5'!$A$2:$E$24</definedName>
    <definedName name="Excel_BuiltIn_Print_Area" localSheetId="18">'Tavola 6'!#REF!</definedName>
    <definedName name="Excel_BuiltIn_Print_Titles" localSheetId="2">'Tavola 2'!$4:$4</definedName>
    <definedName name="Excel_BuiltIn_Print_Titles" localSheetId="4">'Tavola 2_area'!$4:$4</definedName>
    <definedName name="Excel_BuiltIn_Print_Titles" localSheetId="3">'Tavola 2a'!$4:$4</definedName>
    <definedName name="Excel_BuiltIn_Print_Titles" localSheetId="10">'Tavola 4'!$4:$4</definedName>
    <definedName name="Excel_BuiltIn_Print_Titles" localSheetId="11">'Tavola 4a'!$4:$4</definedName>
    <definedName name="Excel_BuiltIn_Print_Titles" localSheetId="14">'Tavola 5'!$4:$5</definedName>
    <definedName name="_xlnm.Print_Titles" localSheetId="1">'Tavola 1'!$4:$4</definedName>
    <definedName name="_xlnm.Print_Titles" localSheetId="2">'Tavola 2'!$4:$4</definedName>
    <definedName name="_xlnm.Print_Titles" localSheetId="4">'Tavola 2_area'!$4:$4</definedName>
    <definedName name="_xlnm.Print_Titles" localSheetId="3">'Tavola 2a'!$4:$4</definedName>
    <definedName name="_xlnm.Print_Titles" localSheetId="10">'Tavola 4'!$4:$4</definedName>
    <definedName name="_xlnm.Print_Titles" localSheetId="11">'Tavola 4a'!$4:$4</definedName>
    <definedName name="_xlnm.Print_Titles" localSheetId="14">'Tavola 5'!$4:$5</definedName>
    <definedName name="_xlnm.Print_Titles" localSheetId="18">'Tavola 6'!$4:$4</definedName>
  </definedNames>
  <calcPr fullCalcOnLoad="1"/>
</workbook>
</file>

<file path=xl/sharedStrings.xml><?xml version="1.0" encoding="utf-8"?>
<sst xmlns="http://schemas.openxmlformats.org/spreadsheetml/2006/main" count="975" uniqueCount="232">
  <si>
    <t>INDICE DELLE TAVOLE</t>
  </si>
  <si>
    <t>Tavola 1</t>
  </si>
  <si>
    <t>Tavola 4</t>
  </si>
  <si>
    <t>Tavola 5</t>
  </si>
  <si>
    <t>MODALITA'</t>
  </si>
  <si>
    <t>Valori assoluti</t>
  </si>
  <si>
    <t>Valori percentuali</t>
  </si>
  <si>
    <t>Totale</t>
  </si>
  <si>
    <t>Altro</t>
  </si>
  <si>
    <t>No</t>
  </si>
  <si>
    <t>Si</t>
  </si>
  <si>
    <t>Voto 1</t>
  </si>
  <si>
    <t>Voto 2</t>
  </si>
  <si>
    <t>Voto 3</t>
  </si>
  <si>
    <t>Voto 4</t>
  </si>
  <si>
    <t>Voto 5</t>
  </si>
  <si>
    <t>Voto medio</t>
  </si>
  <si>
    <t>Tavola 2a</t>
  </si>
  <si>
    <t>Tavola 3a</t>
  </si>
  <si>
    <t xml:space="preserve">  </t>
  </si>
  <si>
    <t>Indagine su "Il futuro dei Gruppi Operativi della Toscana – Il punto di vista dei Capofila". Anno 2023</t>
  </si>
  <si>
    <t>SEZIONE 2 – VALUTAZIONE / SODDISFAZIONE</t>
  </si>
  <si>
    <t>SEZIONE 1 – INFORMAZIONI GENERALI SUI GRUPPI OPERATIVI</t>
  </si>
  <si>
    <r>
      <t xml:space="preserve">Tavola 1 - Caratteristiche dei Gruppi Operativi. Anno 2023 </t>
    </r>
    <r>
      <rPr>
        <i/>
        <sz val="10"/>
        <rFont val="Arial"/>
        <family val="2"/>
      </rPr>
      <t>(valori assoluti e percentuali)</t>
    </r>
  </si>
  <si>
    <t xml:space="preserve">Come Capofila a quale categoria appartieni?  </t>
  </si>
  <si>
    <t>Impresa Agricola</t>
  </si>
  <si>
    <t xml:space="preserve">Ente di Ricerca </t>
  </si>
  <si>
    <t>Consulente</t>
  </si>
  <si>
    <t>PMI</t>
  </si>
  <si>
    <t>Associazione di Categoria</t>
  </si>
  <si>
    <t>Agenzia Formativa</t>
  </si>
  <si>
    <t>Cooperativa</t>
  </si>
  <si>
    <t>Ente Pubblico</t>
  </si>
  <si>
    <t>Pianura</t>
  </si>
  <si>
    <t>Collina</t>
  </si>
  <si>
    <t>Montagna</t>
  </si>
  <si>
    <r>
      <t xml:space="preserve">In quale Area territoriale si è svolta </t>
    </r>
    <r>
      <rPr>
        <b/>
        <u val="single"/>
        <sz val="10"/>
        <color indexed="12"/>
        <rFont val="Arial"/>
        <family val="2"/>
      </rPr>
      <t>prevalentemente</t>
    </r>
    <r>
      <rPr>
        <b/>
        <sz val="10"/>
        <color indexed="12"/>
        <rFont val="Arial"/>
        <family val="2"/>
      </rPr>
      <t xml:space="preserve"> l’attività del Gruppo Operativo? </t>
    </r>
  </si>
  <si>
    <t>Fonte: Regione Toscana - Elaborazioni dell'Ufficio Regionale di Statistica su dati Indagine "Il futuro dei Gruppi Operativi della Toscana - Il punto di vista dei Capofila". Anno 2023</t>
  </si>
  <si>
    <t>Tavola 2</t>
  </si>
  <si>
    <t>Tavola 3</t>
  </si>
  <si>
    <t xml:space="preserve">Sei soddisfatto dei RISULTATI RAGGIUNTI dal Gruppo Operativo? </t>
  </si>
  <si>
    <t>Solo in parte</t>
  </si>
  <si>
    <t>La crescita della conoscenza nei componenti del Gruppo Operativo</t>
  </si>
  <si>
    <t>L’adozione di una nuova tecnologia</t>
  </si>
  <si>
    <t xml:space="preserve">La definizione di un protocollo (disciplinare produzione/ commercializzazione) </t>
  </si>
  <si>
    <t>La creazione/adozione di un marchio</t>
  </si>
  <si>
    <t>La creazione/adozione di una piattaforma tecnica/logistica</t>
  </si>
  <si>
    <t>La creazione/adozione di una rete di monitoraggio</t>
  </si>
  <si>
    <t>La creazione/adozione di un software di gestione dati</t>
  </si>
  <si>
    <t>La tutela e valorizzazione dell’agro-biodiversità</t>
  </si>
  <si>
    <t>La creazione di un prototipo</t>
  </si>
  <si>
    <t>GRADO DI SODDISFAZIONE DEI RISULTATI RAGGIUNTI con un voto da un minimo di 1 ad un massimo di 5</t>
  </si>
  <si>
    <t>Valutazione dei risultati raggiunti</t>
  </si>
  <si>
    <t>Il Gruppo Operativo ha consentito di instaurare un rapporto proficuo tra pratica e ricerca?</t>
  </si>
  <si>
    <t xml:space="preserve">Partecipazione a progetti europei </t>
  </si>
  <si>
    <t>Ingresso in un modello di sviluppo locale</t>
  </si>
  <si>
    <t>Accesso a nuove tecnologie</t>
  </si>
  <si>
    <t>Accesso a nuovi mercati</t>
  </si>
  <si>
    <t>Innovazione di prodotto</t>
  </si>
  <si>
    <t>Innovazione di processo</t>
  </si>
  <si>
    <t>Innovazione e miglioramento gestionale</t>
  </si>
  <si>
    <t>Estensione delle produzioni a nuovi territori</t>
  </si>
  <si>
    <t>Risparmio nelle materie prime</t>
  </si>
  <si>
    <t>Incremento dei prezzi di vendita</t>
  </si>
  <si>
    <t xml:space="preserve">Riduzione dei costi di produzione </t>
  </si>
  <si>
    <t>Possibilità di scambio delle conoscenze, esperienze, pareri</t>
  </si>
  <si>
    <t>Cultura di condivisione</t>
  </si>
  <si>
    <t>Accrescimento di conoscenza</t>
  </si>
  <si>
    <t>Creazione di un clima di fiducia</t>
  </si>
  <si>
    <t>GRADO DI BENEFICIO PER LE IMPRESE AGRICOLE da un minimo di 1 ad un massimo di 5</t>
  </si>
  <si>
    <t>Riduzione dei costi di produzione</t>
  </si>
  <si>
    <t>Partecipazione a progetti europei</t>
  </si>
  <si>
    <t>(valori percentuali)</t>
  </si>
  <si>
    <r>
      <t>Tavola 2a - Sintesi delle valutazioni relative ai RISULTATI RAGGIUNTI. Anno 2023</t>
    </r>
    <r>
      <rPr>
        <i/>
        <sz val="10"/>
        <rFont val="Arial"/>
        <family val="2"/>
      </rPr>
      <t xml:space="preserve"> (valori % e voti medi - scala 1-5)</t>
    </r>
  </si>
  <si>
    <r>
      <t>Tavola 3a - Sintesi delle valutazioni relative ai BENEFICI PER LE IMPRESE AGRICOLE. Anno 2023</t>
    </r>
    <r>
      <rPr>
        <i/>
        <sz val="10"/>
        <rFont val="Arial"/>
        <family val="2"/>
      </rPr>
      <t xml:space="preserve"> (valori % e voti medi - scala 1-5)</t>
    </r>
  </si>
  <si>
    <t>Crescita della qualità dei prodotti</t>
  </si>
  <si>
    <t xml:space="preserve">Miglioramento accesso e reperibilità dei prodotti di qualità/tipici </t>
  </si>
  <si>
    <t>Miglioramento accesso e reperibilità dei prodotti locali</t>
  </si>
  <si>
    <t xml:space="preserve">Fruizione di nuovi prodotti </t>
  </si>
  <si>
    <t>Impatto ambientale positivo</t>
  </si>
  <si>
    <t>Impatto sociale positivo</t>
  </si>
  <si>
    <t>GRADO DI VANTAGGIO PER I CONSUMATORI da un minimo di 1 ad un massimo di 5</t>
  </si>
  <si>
    <t>Miglioramento accesso e reperibilità dei prodotti di qualità/tipici</t>
  </si>
  <si>
    <t>Fruizione di nuovi prodotti</t>
  </si>
  <si>
    <r>
      <t>Tavola 4a - Sintesi delle valutazioni relative ai VANTAGGI PER I CONSUMATORI. Anno 2023</t>
    </r>
    <r>
      <rPr>
        <i/>
        <sz val="10"/>
        <rFont val="Arial"/>
        <family val="2"/>
      </rPr>
      <t xml:space="preserve"> (valori % e voti medi - scala 1-5)</t>
    </r>
  </si>
  <si>
    <t>Accrescere le competenze tecniche</t>
  </si>
  <si>
    <t xml:space="preserve">Consolidare la collaborazione impresa/ricerca </t>
  </si>
  <si>
    <t>Co-progettare e Co-realizzare</t>
  </si>
  <si>
    <t xml:space="preserve">Perseguire risultati concreti e ancorati alle effettive esigenze del territorio </t>
  </si>
  <si>
    <t>Favorire la creazione ed il rafforzamento di reti</t>
  </si>
  <si>
    <t>Consolidare la collaborazione impresa/ricerca</t>
  </si>
  <si>
    <t>Perseguire risultati concreti e ancorati alle effettive esigenze del territorio</t>
  </si>
  <si>
    <t>Desiderio di intraprendere nuovi percorsi di sviluppo dell’innovazione a partire dai risultati dei GO</t>
  </si>
  <si>
    <r>
      <t>Tavola 5a - Sintesi delle valutazioni relative all'IMPORTANZA PER I PRINCIPALI PUNTI DI FORZA. Anno 2023</t>
    </r>
    <r>
      <rPr>
        <i/>
        <sz val="10"/>
        <rFont val="Arial"/>
        <family val="2"/>
      </rPr>
      <t xml:space="preserve"> (valori % e voti medi - scala 1-5)</t>
    </r>
  </si>
  <si>
    <r>
      <t xml:space="preserve">Tavola 6 - Ambiti e principali aspetti PER I PUNTI DI DEBOLEZZA. Anno 2023 </t>
    </r>
    <r>
      <rPr>
        <i/>
        <sz val="10"/>
        <rFont val="Arial"/>
        <family val="2"/>
      </rPr>
      <t>(valori assoluti e valori  percentuali)</t>
    </r>
  </si>
  <si>
    <t>Nei rapporti tra componenti del partenariato</t>
  </si>
  <si>
    <t>Nelle regole e procedure</t>
  </si>
  <si>
    <t>Nella realizzazione del progetto</t>
  </si>
  <si>
    <t xml:space="preserve">Nella diffusione dei risultati </t>
  </si>
  <si>
    <t>Nessun punto di debolezza</t>
  </si>
  <si>
    <r>
      <t xml:space="preserve">Per quale aspetto </t>
    </r>
    <r>
      <rPr>
        <b/>
        <u val="single"/>
        <sz val="10"/>
        <color indexed="12"/>
        <rFont val="Arial"/>
        <family val="2"/>
      </rPr>
      <t>principale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…</t>
    </r>
  </si>
  <si>
    <t xml:space="preserve">… dei rapporti tra componenti del partenariato? </t>
  </si>
  <si>
    <t>… delle regole e procedure?</t>
  </si>
  <si>
    <t>… della realizzazione del progetto?</t>
  </si>
  <si>
    <t>… della diffusione dei risultati?</t>
  </si>
  <si>
    <t>Numerosità dei partner</t>
  </si>
  <si>
    <t>Diversa tipologia di partner</t>
  </si>
  <si>
    <t>Presenza di piccole aziende</t>
  </si>
  <si>
    <t>Bando poco chiaro</t>
  </si>
  <si>
    <t>Regole di accesso all’aiuto complicate</t>
  </si>
  <si>
    <t>Procedure di rendicontazione complesse</t>
  </si>
  <si>
    <t>Tempi di attesa lunghi</t>
  </si>
  <si>
    <t>Coinvolgimento dei partner</t>
  </si>
  <si>
    <t>Diverso livello di motivazione dei partner</t>
  </si>
  <si>
    <t>Rispetto del piano di attività</t>
  </si>
  <si>
    <t>Condivisione delle scelte</t>
  </si>
  <si>
    <t>Gestione degli imprevisti</t>
  </si>
  <si>
    <t>Scarse competenze nella comunicazione (incapacità di declinare i contenuti in relazione ai destinatari)</t>
  </si>
  <si>
    <t>Impossibilità di superare i confini regionali</t>
  </si>
  <si>
    <t>Fragilità nella comunicazione delle piccole aziende</t>
  </si>
  <si>
    <t>Ricorso a strumenti e canali di comunicazioni poco innovativi</t>
  </si>
  <si>
    <t>Aiutare ad uscire dalla zona di riferimento e presentare a platee più ampie il progetto</t>
  </si>
  <si>
    <t>Favorire le relazioni tra GO regionali nazionali ed europei</t>
  </si>
  <si>
    <t>Favorire la possibilità di parteneriati interregionali</t>
  </si>
  <si>
    <t xml:space="preserve">Prevedere un sostegno anche dopo la conclusione per comunicare e far conoscere e per far continuare ad utilizzare gli strumenti </t>
  </si>
  <si>
    <t>Identificare strumenti per l’industrializzazione dei prototipi</t>
  </si>
  <si>
    <t>Dare continuità ai partenariati createsi</t>
  </si>
  <si>
    <t>Sburocratizzare e semplificare</t>
  </si>
  <si>
    <t>Aiutare le piccole imprese a stare in questi processi</t>
  </si>
  <si>
    <t xml:space="preserve">Hai già condiviso e/o saresti disponibile a condividere/comunicare i risultati conseguiti dal Gruppo Operativo con …  </t>
  </si>
  <si>
    <t xml:space="preserve">… il livello nazionale? </t>
  </si>
  <si>
    <t xml:space="preserve">… il livello europeo? </t>
  </si>
  <si>
    <t>Saresti disponibile a sviluppare nuova progettualità con l’attuale Partenariato?</t>
  </si>
  <si>
    <t>Tavola 4a</t>
  </si>
  <si>
    <t>Tavola 5a</t>
  </si>
  <si>
    <t>Tavola 6</t>
  </si>
  <si>
    <t>Tavola 7</t>
  </si>
  <si>
    <t>Tavola 8</t>
  </si>
  <si>
    <t>Ambiti e principali aspetti PER I PUNTI DI DEBOLEZZA. Anno 2023 (valori assoluti e valori  percentuali)</t>
  </si>
  <si>
    <t>Sintesi delle valutazioni relative all'IMPORTANZA PER I PRINCIPALI PUNTI DI FORZA. Anno 2023 (valori % e voti medi - scala 1-5)</t>
  </si>
  <si>
    <t>Sintesi delle valutazioni relative ai VANTAGGI PER I CONSUMATORI. Anno 2023 (valori % e voti medi - scala 1-5)</t>
  </si>
  <si>
    <t>Sintesi delle valutazioni relative ai BENEFICI PER LE IMPRESE AGRICOLE. Anno 2023 (valori % e voti medi - scala 1-5)</t>
  </si>
  <si>
    <t>Sintesi delle valutazioni relative ai RISULTATI RAGGIUNTI. Anno 2023 (valori % e voti medi - scala 1-5)</t>
  </si>
  <si>
    <t>Gruppi che hanno segnalato i seguenti risultati</t>
  </si>
  <si>
    <t>v.a.</t>
  </si>
  <si>
    <t>Gruppi che hanno segnalato i seguenti benefici</t>
  </si>
  <si>
    <t>% sul totale dei Gruppi Operativi</t>
  </si>
  <si>
    <t>Gruppi che hanno segnalato i seguenti vantaggi per i consumatori</t>
  </si>
  <si>
    <t>Gruppi che hanno segnalato i seguenti Punti di forza</t>
  </si>
  <si>
    <t>% sul totale dei Gruppi</t>
  </si>
  <si>
    <t>% sul totale dei Gruppi soddisfatti</t>
  </si>
  <si>
    <t>RISULTATI RAGGIUNTI</t>
  </si>
  <si>
    <r>
      <t>Quali ritieni siano i principali BENEFICI PER LE IMPRESE AGRICOLE coinvolte?</t>
    </r>
    <r>
      <rPr>
        <i/>
        <sz val="10"/>
        <color indexed="12"/>
        <rFont val="Arial"/>
        <family val="2"/>
      </rPr>
      <t xml:space="preserve"> (% sul totale dei Gruppi Operativi)</t>
    </r>
  </si>
  <si>
    <t>-</t>
  </si>
  <si>
    <t>BENEFICI PER LE IMPRESE AGRICOLE</t>
  </si>
  <si>
    <t>VANTAGGI PER I CONSUMATORI</t>
  </si>
  <si>
    <t>PUNTI DI FORZA</t>
  </si>
  <si>
    <r>
      <t xml:space="preserve">In quali ambiti ritieni vi siano i </t>
    </r>
    <r>
      <rPr>
        <b/>
        <u val="single"/>
        <sz val="10"/>
        <color indexed="12"/>
        <rFont val="Arial"/>
        <family val="2"/>
      </rPr>
      <t>principali</t>
    </r>
    <r>
      <rPr>
        <b/>
        <sz val="10"/>
        <color indexed="12"/>
        <rFont val="Arial"/>
        <family val="2"/>
      </rPr>
      <t xml:space="preserve"> PUNTI DI DEBOLEZZA del GRUPPO OPERATIVO? </t>
    </r>
    <r>
      <rPr>
        <i/>
        <sz val="10"/>
        <color indexed="12"/>
        <rFont val="Arial"/>
        <family val="2"/>
      </rPr>
      <t>(% sul totale dei Gruppi Operativi)</t>
    </r>
  </si>
  <si>
    <r>
      <t xml:space="preserve">Tavola 8 - Condivisione dei risultati conseguiti e disponibilità a sviluppare nuovi progetti. Anno 2023 </t>
    </r>
    <r>
      <rPr>
        <i/>
        <sz val="10"/>
        <rFont val="Arial"/>
        <family val="2"/>
      </rPr>
      <t>(valori assoluti e percentuali)</t>
    </r>
  </si>
  <si>
    <r>
      <t xml:space="preserve">Tavola 7 - Elementi UTILI da MIGLIORARE. Anno 2023 </t>
    </r>
    <r>
      <rPr>
        <i/>
        <sz val="10"/>
        <rFont val="Arial"/>
        <family val="2"/>
      </rPr>
      <t>(valori assoluti e percentuali)</t>
    </r>
  </si>
  <si>
    <r>
      <t xml:space="preserve">Tavola 5 - Grado di IMPORTANZA PER I PRINCIPALI PUNTI DI FORZA. Anno 2023 </t>
    </r>
    <r>
      <rPr>
        <i/>
        <sz val="10"/>
        <rFont val="Arial"/>
        <family val="2"/>
      </rPr>
      <t>(valori assoluti e percentuali, voti medi)</t>
    </r>
  </si>
  <si>
    <r>
      <t xml:space="preserve">Tavola 4 - Grado di VANTAGGIO PER I CONSUMATORI. Anno 2023 </t>
    </r>
    <r>
      <rPr>
        <i/>
        <sz val="10"/>
        <rFont val="Arial"/>
        <family val="2"/>
      </rPr>
      <t>(valori assoluti e percentuali, voti medi)</t>
    </r>
  </si>
  <si>
    <r>
      <t xml:space="preserve">Tavola 3 - Livello di soddisfazione rispetto ai BENEFICI PER LE IMPRESE AGRICOLE. Anno 2023 </t>
    </r>
    <r>
      <rPr>
        <i/>
        <sz val="10"/>
        <rFont val="Arial"/>
        <family val="2"/>
      </rPr>
      <t>(valori assoluti e percentuali, voti medi)</t>
    </r>
  </si>
  <si>
    <r>
      <t xml:space="preserve">Tavola 2 - Livello di soddisfazione rispetto ai RISULTATI RAGGIUNTI. Anno 2023 </t>
    </r>
    <r>
      <rPr>
        <i/>
        <sz val="10"/>
        <rFont val="Arial"/>
        <family val="2"/>
      </rPr>
      <t>(valori assoluti e percentuali, voti medi)</t>
    </r>
  </si>
  <si>
    <t>Caratteristiche dei Gruppi Operativi. Anno 2023 (valori assoluti e percentuali)</t>
  </si>
  <si>
    <r>
      <t>In particolare, per quali RISULTATI RAGGIUNTI sei maggiormente soddisfatto?</t>
    </r>
    <r>
      <rPr>
        <i/>
        <sz val="10"/>
        <color indexed="12"/>
        <rFont val="Arial"/>
        <family val="2"/>
      </rPr>
      <t>(% calcolate sul totale dei Gruppi che hanno espresso piena soddisfazione per i risultati raggiunti)</t>
    </r>
  </si>
  <si>
    <r>
      <t>Quali dei seguenti elementi riterresti UTILE MIGLIORARE?</t>
    </r>
    <r>
      <rPr>
        <i/>
        <sz val="10"/>
        <color indexed="12"/>
        <rFont val="Arial"/>
        <family val="2"/>
      </rPr>
      <t xml:space="preserve"> (% sul totale dei Gruppi Operativi)</t>
    </r>
  </si>
  <si>
    <t>ELEMENTI DA MIGLIORARE</t>
  </si>
  <si>
    <t>Livello di soddisfazione rispetto ai BENEFICI PER LE IMPRESE AGRICOLE. Anno 2023 (valori assoluti e percentuali, voti medi)</t>
  </si>
  <si>
    <t>Grado di VANTAGGIO PER I CONSUMATORI. Anno 2023 (valori assoluti e percentuali, voti medi)</t>
  </si>
  <si>
    <t>Grado di IMPORTANZA PER I PRINCIPALI PUNTI DI FORZA. Anno 2023 (valori assoluti e percentuali, voti medi)</t>
  </si>
  <si>
    <t>Elementi UTILI da MIGLIORARE. Anno 2023 (valori assoluti e percentuali)</t>
  </si>
  <si>
    <t>Condivisione dei risultati conseguiti e disponibilità a sviluppare nuovi progetti. Anno 2023 (valori assoluti e percentuali)</t>
  </si>
  <si>
    <t>Livello di soddisfazione rispetto ai RISULTATI RAGGIUNTI. Anno 2023 (valori assoluti e percentuali, voti medi)</t>
  </si>
  <si>
    <t>Enti Terzo Settore</t>
  </si>
  <si>
    <t>Consorzio/Associazione di Tutela e Promozione</t>
  </si>
  <si>
    <t>Valutazione dei Benefici per le Imprese Agricole</t>
  </si>
  <si>
    <t>Valutazione dei Vantaggi per i Consumatori</t>
  </si>
  <si>
    <t>Importanza dei Punti di Forza</t>
  </si>
  <si>
    <t>Imprese</t>
  </si>
  <si>
    <t>Associazioni</t>
  </si>
  <si>
    <t>Enti pubblici</t>
  </si>
  <si>
    <t>Ricerca</t>
  </si>
  <si>
    <r>
      <t xml:space="preserve">Quali ritieni siano i </t>
    </r>
    <r>
      <rPr>
        <b/>
        <u val="single"/>
        <sz val="10"/>
        <color indexed="12"/>
        <rFont val="Arial"/>
        <family val="2"/>
      </rPr>
      <t>principali</t>
    </r>
    <r>
      <rPr>
        <b/>
        <sz val="10"/>
        <color indexed="12"/>
        <rFont val="Arial"/>
        <family val="2"/>
      </rPr>
      <t xml:space="preserve"> VANTAGGI PER I CONSUMATORI? </t>
    </r>
    <r>
      <rPr>
        <i/>
        <sz val="10"/>
        <color indexed="12"/>
        <rFont val="Arial"/>
        <family val="2"/>
      </rPr>
      <t>(% sul totale dei Gruppi Operativi)</t>
    </r>
  </si>
  <si>
    <t>valori assoluti</t>
  </si>
  <si>
    <t>valori percentuali</t>
  </si>
  <si>
    <t>Tavola 2_area</t>
  </si>
  <si>
    <t>Tavola 2_tipo</t>
  </si>
  <si>
    <t>Tavola 3_area</t>
  </si>
  <si>
    <t>Tavola 3_tipo</t>
  </si>
  <si>
    <t>Tavola 4_area</t>
  </si>
  <si>
    <t>Tavola 4_tipo</t>
  </si>
  <si>
    <t>Tavola 5_area</t>
  </si>
  <si>
    <t>Tavola 5_tipo</t>
  </si>
  <si>
    <t>Tavola 6_area</t>
  </si>
  <si>
    <t>Tavola 6_tipo</t>
  </si>
  <si>
    <t>Tavola 7_area</t>
  </si>
  <si>
    <t>Tavola 7_tipo</t>
  </si>
  <si>
    <t>Soddisfazione rispetto ai RISULTATI RAGGIUNTI, per area territoriale. Anno 2023 (valori assoluti e percentuali)</t>
  </si>
  <si>
    <t>Soddisfazione rispetto ai RISULTATI RAGGIUNTI, per tipologia di Gruppo Operativo. Anno 2023 (valori assoluti e percentuali)</t>
  </si>
  <si>
    <r>
      <t xml:space="preserve">Tavola 2_area - Soddisfazione rispetto ai RISULTATI RAGGIUNTI, per area territoriale. Anno 2023 </t>
    </r>
    <r>
      <rPr>
        <i/>
        <sz val="10"/>
        <rFont val="Arial"/>
        <family val="2"/>
      </rPr>
      <t>(valori assoluti e percentuali)</t>
    </r>
  </si>
  <si>
    <r>
      <t xml:space="preserve">Tavola 2_tipo - Soddisfazione rispetto ai RISULTATI RAGGIUNTI, per tipologia di Gruppo Operativo. Anno 2023 </t>
    </r>
    <r>
      <rPr>
        <i/>
        <sz val="10"/>
        <rFont val="Arial"/>
        <family val="2"/>
      </rPr>
      <t>(valori assoluti e percentuali)</t>
    </r>
  </si>
  <si>
    <t>Soddisfazione rispetto ai BENEFICI PER LE IMPRESE AGRICOLE, per area territoriale. Anno 2023 (valori assoluti e percentuali)</t>
  </si>
  <si>
    <t>Soddisfazione rispetto ai BENEFICI PER LE IMPRESE AGRICOLE, per tipologia di Gruppo Operativo. Anno 2023 (valori assoluti e percentuali)</t>
  </si>
  <si>
    <t>Principali PUNTI DI FORZA per area territoriale. Anno 2023 (valori assoluti e percentuali)</t>
  </si>
  <si>
    <t>Principali PUNTI DI FORZA per tipologia di Gruppo Operativo. Anno 2023 (valori assoluti e percentuali)</t>
  </si>
  <si>
    <t>Principali aspetti PER I PUNTI DI DEBOLEZZA per area territoriale. Anno 2023 (valori assoluti e valori  percentuali)</t>
  </si>
  <si>
    <t>Principali aspetti PER I PUNTI DI DEBOLEZZA per tipologia di Gruppo Operativo. Anno 2023 (valori assoluti e valori  percentuali)</t>
  </si>
  <si>
    <t>Elementi UTILI da MIGLIORARE per area territoriale. Anno 2023 (valori assoluti e percentuali)</t>
  </si>
  <si>
    <t>Elementi UTILI da MIGLIORARE per tipologia di Gruppo Operativo. Anno 2023 (valori assoluti e percentuali)</t>
  </si>
  <si>
    <t>Quali ritieni siano i principali BENEFICI PER LE IMPRESE AGRICOLE coinvolte? (% sul totale dei Gruppi Operativi)</t>
  </si>
  <si>
    <t>Tavola 3_area - Soddisfazione rispetto ai BENEFICI PER LE IMPRESE AGRICOLE, per area territoriale. Anno 2023 (valori assoluti e percentuali)</t>
  </si>
  <si>
    <t>Tavola 3_tipo - Soddisfazione rispetto ai BENEFICI PER LE IMPRESE AGRICOLE, per tipologia di Gruppo Operativo. Anno 2023 (valori assoluti e percentuali)</t>
  </si>
  <si>
    <r>
      <t>Quali ritieni siano i principali VANTAGGI PER I CONSUMATORI?</t>
    </r>
    <r>
      <rPr>
        <i/>
        <sz val="10"/>
        <color indexed="12"/>
        <rFont val="Arial"/>
        <family val="2"/>
      </rPr>
      <t xml:space="preserve"> (% sul totale dei Gruppi Operativi)</t>
    </r>
  </si>
  <si>
    <t>Tavola 5_area - Principali PUNTI DI FORZA per area territoriale. Anno 2023 (valori assoluti e percentuali)</t>
  </si>
  <si>
    <r>
      <t xml:space="preserve">Quali ritieni siano i principali PUNTI DI FORZA del GRUPPO OPERATIVO? </t>
    </r>
    <r>
      <rPr>
        <i/>
        <sz val="10"/>
        <color indexed="12"/>
        <rFont val="Arial"/>
        <family val="2"/>
      </rPr>
      <t>(% sul totale dei Gruppi Operativi)</t>
    </r>
  </si>
  <si>
    <r>
      <t xml:space="preserve">Quali ritieni siano i </t>
    </r>
    <r>
      <rPr>
        <b/>
        <u val="single"/>
        <sz val="10"/>
        <color indexed="12"/>
        <rFont val="Arial"/>
        <family val="2"/>
      </rPr>
      <t>principali</t>
    </r>
    <r>
      <rPr>
        <b/>
        <sz val="10"/>
        <color indexed="12"/>
        <rFont val="Arial"/>
        <family val="2"/>
      </rPr>
      <t xml:space="preserve"> PUNTI DI FORZA del GRUPPO OPERATIVO? </t>
    </r>
    <r>
      <rPr>
        <i/>
        <sz val="10"/>
        <color indexed="12"/>
        <rFont val="Arial"/>
        <family val="2"/>
      </rPr>
      <t>(% sul totale dei Gruppi Operativi)</t>
    </r>
  </si>
  <si>
    <t>GRADO DI IMPORTANZA dei PUNTI DI FORZA da un minimo di 1 ad un massimo di 5</t>
  </si>
  <si>
    <t>Tavola 5_tipo - Principali PUNTI DI FORZA per tipologia di Gruppo Operativo. Anno 2023 (valori assoluti e percentuali)</t>
  </si>
  <si>
    <t>Tavola 6_area - Principali aspetti PER I PUNTI DI DEBOLEZZA per area territoriale. Anno 2023 (valori assoluti e valori  percentuali)</t>
  </si>
  <si>
    <r>
      <t xml:space="preserve">In quali ambiti ritieni vi siano i principali PUNTI DI DEBOLEZZA del GRUPPO OPERATIVO? </t>
    </r>
    <r>
      <rPr>
        <i/>
        <sz val="10"/>
        <color indexed="12"/>
        <rFont val="Arial"/>
        <family val="2"/>
      </rPr>
      <t>(% sul totale dei Gruppi Operativi)</t>
    </r>
  </si>
  <si>
    <t>Tavola 6_tipo - Principali aspetti PER I PUNTI DI DEBOLEZZA per tipologia di Gruppo Operativo. Anno 2023 (valori assoluti e valori  percentuali)</t>
  </si>
  <si>
    <t>Numero di Gruppo Operativi</t>
  </si>
  <si>
    <t>Tavola 7_area - Elementi UTILI da MIGLIORARE per area territoriale. Anno 2023 (valori assoluti e percentuali)</t>
  </si>
  <si>
    <r>
      <t xml:space="preserve">Quali dei seguenti elementi riterresti UTILE MIGLIORARE? </t>
    </r>
    <r>
      <rPr>
        <i/>
        <sz val="10"/>
        <color indexed="12"/>
        <rFont val="Arial"/>
        <family val="2"/>
      </rPr>
      <t>(% sul totale dei Gruppi Operativi)</t>
    </r>
  </si>
  <si>
    <t>Tavola 7_tipo - Elementi UTILI da MIGLIORARE per tipologia di Gruppo Operativo. Anno 2023 (valori assoluti e percentuali)</t>
  </si>
  <si>
    <t>Totale tipologia imprese</t>
  </si>
  <si>
    <t xml:space="preserve">Totale tipologia Associazioni </t>
  </si>
  <si>
    <t>Principali VANTAGGI PER I CONSUMATORI, per area territoriale. Anno 2023 (valori assoluti e percentuali)</t>
  </si>
  <si>
    <t>Principali VANTAGGI PER I CONSUMATORI, per tipologia di Gruppo Operativo. Anno 2023 (valori assoluti e percentuali)</t>
  </si>
  <si>
    <t>Tavola 4_area - Principali VANTAGGI PER I CONSUMATORI, per area territoriale. Anno 2023 (valori assoluti e percentuali)</t>
  </si>
  <si>
    <t>Tavola 4_tipo - Principali VANTAGGI PER I CONSUMATORI, per tipologia di Gruppo Operativo. Anno 2023 (valori assoluti e percentuali)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</si>
</sst>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Attivo&quot;;&quot;Attivo&quot;;&quot;Inattivo&quot;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8"/>
      <name val="SAS Monospace"/>
      <family val="0"/>
    </font>
    <font>
      <b/>
      <sz val="12"/>
      <color indexed="12"/>
      <name val="SAS Monospace"/>
      <family val="0"/>
    </font>
    <font>
      <b/>
      <sz val="10"/>
      <color indexed="12"/>
      <name val="SAS Monospace"/>
      <family val="0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Carlito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SAS Monospace"/>
      <family val="0"/>
    </font>
    <font>
      <b/>
      <sz val="10"/>
      <color indexed="62"/>
      <name val="Arial"/>
      <family val="2"/>
    </font>
    <font>
      <sz val="10"/>
      <name val="SAS Monospa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30" fillId="0" borderId="0" xfId="48" applyFont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1" fontId="0" fillId="0" borderId="0" xfId="46" applyNumberFormat="1" applyFill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0" fillId="0" borderId="11" xfId="48" applyFont="1" applyBorder="1">
      <alignment/>
      <protection/>
    </xf>
    <xf numFmtId="0" fontId="27" fillId="0" borderId="0" xfId="48" applyFont="1" applyFill="1" applyAlignment="1">
      <alignment horizontal="right" vertical="center" wrapText="1"/>
      <protection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11" xfId="0" applyFill="1" applyBorder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26" fillId="25" borderId="0" xfId="48" applyFont="1" applyFill="1" applyBorder="1" applyAlignment="1">
      <alignment vertical="center"/>
      <protection/>
    </xf>
    <xf numFmtId="0" fontId="26" fillId="25" borderId="11" xfId="48" applyFont="1" applyFill="1" applyBorder="1" applyAlignment="1">
      <alignment vertical="center"/>
      <protection/>
    </xf>
    <xf numFmtId="0" fontId="32" fillId="0" borderId="0" xfId="48" applyFont="1" applyFill="1" applyBorder="1" applyAlignment="1">
      <alignment horizontal="right" vertical="center" wrapText="1"/>
      <protection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5" fontId="26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vertical="center"/>
    </xf>
    <xf numFmtId="0" fontId="35" fillId="0" borderId="0" xfId="0" applyFont="1" applyAlignment="1">
      <alignment horizontal="left"/>
    </xf>
    <xf numFmtId="0" fontId="0" fillId="0" borderId="0" xfId="46" applyFill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0" fillId="0" borderId="0" xfId="0" applyFont="1" applyAlignment="1">
      <alignment horizontal="left" vertical="center" indent="4"/>
    </xf>
    <xf numFmtId="0" fontId="41" fillId="0" borderId="0" xfId="0" applyFont="1" applyAlignment="1">
      <alignment/>
    </xf>
    <xf numFmtId="0" fontId="26" fillId="0" borderId="11" xfId="48" applyFont="1" applyFill="1" applyBorder="1" applyAlignment="1">
      <alignment vertical="center"/>
      <protection/>
    </xf>
    <xf numFmtId="3" fontId="26" fillId="0" borderId="11" xfId="0" applyNumberFormat="1" applyFont="1" applyFill="1" applyBorder="1" applyAlignment="1">
      <alignment vertical="center"/>
    </xf>
    <xf numFmtId="0" fontId="42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 wrapText="1"/>
      <protection/>
    </xf>
    <xf numFmtId="0" fontId="26" fillId="0" borderId="12" xfId="48" applyFont="1" applyFill="1" applyBorder="1" applyAlignment="1">
      <alignment horizontal="right" vertical="center"/>
      <protection/>
    </xf>
    <xf numFmtId="0" fontId="0" fillId="0" borderId="0" xfId="48" applyFont="1" applyBorder="1">
      <alignment/>
      <protection/>
    </xf>
    <xf numFmtId="0" fontId="40" fillId="0" borderId="0" xfId="0" applyFont="1" applyAlignment="1">
      <alignment/>
    </xf>
    <xf numFmtId="0" fontId="0" fillId="0" borderId="11" xfId="48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/>
    </xf>
    <xf numFmtId="0" fontId="29" fillId="0" borderId="0" xfId="48" applyFont="1" applyFill="1" applyBorder="1" applyAlignment="1">
      <alignment horizontal="left" vertical="center" wrapText="1"/>
      <protection/>
    </xf>
    <xf numFmtId="0" fontId="26" fillId="0" borderId="0" xfId="48" applyFont="1" applyFill="1" applyBorder="1" applyAlignment="1">
      <alignment vertical="center" wrapText="1"/>
      <protection/>
    </xf>
    <xf numFmtId="165" fontId="23" fillId="0" borderId="0" xfId="0" applyNumberFormat="1" applyFont="1" applyFill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25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46" applyFill="1" applyBorder="1" applyAlignment="1">
      <alignment vertical="center"/>
      <protection/>
    </xf>
    <xf numFmtId="165" fontId="23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3" fillId="0" borderId="11" xfId="0" applyNumberFormat="1" applyFont="1" applyFill="1" applyBorder="1" applyAlignment="1">
      <alignment vertical="center"/>
    </xf>
    <xf numFmtId="165" fontId="24" fillId="0" borderId="11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4" fontId="23" fillId="0" borderId="0" xfId="0" applyNumberFormat="1" applyFont="1" applyFill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9" fontId="43" fillId="0" borderId="0" xfId="51" applyFont="1" applyFill="1" applyBorder="1" applyAlignment="1">
      <alignment vertical="center"/>
    </xf>
    <xf numFmtId="2" fontId="26" fillId="25" borderId="0" xfId="0" applyNumberFormat="1" applyFont="1" applyFill="1" applyBorder="1" applyAlignment="1">
      <alignment/>
    </xf>
    <xf numFmtId="2" fontId="26" fillId="25" borderId="11" xfId="0" applyNumberFormat="1" applyFont="1" applyFill="1" applyBorder="1" applyAlignment="1">
      <alignment/>
    </xf>
    <xf numFmtId="165" fontId="0" fillId="0" borderId="0" xfId="51" applyNumberFormat="1" applyFill="1" applyBorder="1" applyAlignment="1">
      <alignment vertical="center"/>
    </xf>
    <xf numFmtId="2" fontId="24" fillId="0" borderId="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vertical="center"/>
    </xf>
    <xf numFmtId="2" fontId="24" fillId="0" borderId="0" xfId="0" applyNumberFormat="1" applyFont="1" applyFill="1" applyAlignment="1">
      <alignment vertical="center"/>
    </xf>
    <xf numFmtId="165" fontId="0" fillId="0" borderId="0" xfId="51" applyNumberFormat="1" applyFont="1" applyFill="1" applyBorder="1" applyAlignment="1">
      <alignment vertical="center"/>
    </xf>
    <xf numFmtId="165" fontId="0" fillId="0" borderId="11" xfId="51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64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0" borderId="0" xfId="51" applyNumberFormat="1" applyFill="1" applyBorder="1" applyAlignment="1">
      <alignment/>
    </xf>
    <xf numFmtId="165" fontId="0" fillId="0" borderId="0" xfId="0" applyNumberFormat="1" applyAlignment="1">
      <alignment/>
    </xf>
    <xf numFmtId="165" fontId="26" fillId="0" borderId="0" xfId="0" applyNumberFormat="1" applyFont="1" applyAlignment="1">
      <alignment/>
    </xf>
    <xf numFmtId="0" fontId="0" fillId="0" borderId="0" xfId="46" applyFill="1" applyAlignment="1">
      <alignment/>
      <protection/>
    </xf>
    <xf numFmtId="165" fontId="0" fillId="0" borderId="11" xfId="51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26" fillId="0" borderId="11" xfId="0" applyNumberFormat="1" applyFont="1" applyBorder="1" applyAlignment="1">
      <alignment/>
    </xf>
    <xf numFmtId="0" fontId="44" fillId="0" borderId="0" xfId="0" applyFont="1" applyFill="1" applyAlignment="1">
      <alignment horizontal="right" wrapText="1"/>
    </xf>
    <xf numFmtId="0" fontId="0" fillId="0" borderId="0" xfId="46" applyFill="1" applyBorder="1" applyAlignment="1">
      <alignment/>
      <protection/>
    </xf>
    <xf numFmtId="3" fontId="0" fillId="0" borderId="11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26" fillId="0" borderId="0" xfId="0" applyNumberFormat="1" applyFont="1" applyBorder="1" applyAlignment="1">
      <alignment/>
    </xf>
    <xf numFmtId="0" fontId="0" fillId="0" borderId="11" xfId="48" applyFont="1" applyFill="1" applyBorder="1" applyAlignment="1">
      <alignment vertical="center"/>
      <protection/>
    </xf>
    <xf numFmtId="0" fontId="23" fillId="0" borderId="0" xfId="48" applyFont="1" applyFill="1" applyBorder="1" applyAlignment="1">
      <alignment vertical="center"/>
      <protection/>
    </xf>
    <xf numFmtId="0" fontId="23" fillId="0" borderId="0" xfId="48" applyFont="1" applyFill="1" applyAlignment="1">
      <alignment vertical="center"/>
      <protection/>
    </xf>
    <xf numFmtId="0" fontId="40" fillId="0" borderId="0" xfId="0" applyFont="1" applyFill="1" applyAlignment="1">
      <alignment horizontal="left" vertical="center" indent="4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0" fillId="0" borderId="0" xfId="46" applyFont="1" applyFill="1" applyAlignment="1">
      <alignment vertical="center"/>
      <protection/>
    </xf>
    <xf numFmtId="0" fontId="0" fillId="26" borderId="0" xfId="0" applyFont="1" applyFill="1" applyBorder="1" applyAlignment="1">
      <alignment vertical="center"/>
    </xf>
    <xf numFmtId="3" fontId="26" fillId="26" borderId="0" xfId="0" applyNumberFormat="1" applyFont="1" applyFill="1" applyAlignment="1">
      <alignment vertical="center"/>
    </xf>
    <xf numFmtId="3" fontId="0" fillId="26" borderId="0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horizontal="center" vertical="center" wrapText="1"/>
    </xf>
    <xf numFmtId="0" fontId="0" fillId="0" borderId="11" xfId="46" applyFill="1" applyBorder="1" applyAlignment="1">
      <alignment vertical="center"/>
      <protection/>
    </xf>
    <xf numFmtId="165" fontId="0" fillId="0" borderId="11" xfId="51" applyNumberForma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46" applyFont="1" applyFill="1" applyAlignment="1">
      <alignment vertical="center"/>
      <protection/>
    </xf>
    <xf numFmtId="0" fontId="26" fillId="0" borderId="11" xfId="46" applyFont="1" applyFill="1" applyBorder="1" applyAlignment="1">
      <alignment vertical="center"/>
      <protection/>
    </xf>
    <xf numFmtId="164" fontId="27" fillId="26" borderId="0" xfId="0" applyNumberFormat="1" applyFont="1" applyFill="1" applyBorder="1" applyAlignment="1">
      <alignment horizontal="center" vertical="center" wrapText="1"/>
    </xf>
    <xf numFmtId="0" fontId="0" fillId="26" borderId="0" xfId="46" applyFill="1" applyAlignment="1">
      <alignment vertical="center"/>
      <protection/>
    </xf>
    <xf numFmtId="0" fontId="0" fillId="26" borderId="11" xfId="46" applyFill="1" applyBorder="1" applyAlignment="1">
      <alignment vertical="center"/>
      <protection/>
    </xf>
    <xf numFmtId="165" fontId="26" fillId="0" borderId="0" xfId="51" applyNumberFormat="1" applyFont="1" applyFill="1" applyBorder="1" applyAlignment="1">
      <alignment vertical="center"/>
    </xf>
    <xf numFmtId="165" fontId="26" fillId="0" borderId="11" xfId="51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/>
    </xf>
    <xf numFmtId="164" fontId="27" fillId="26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32" fillId="0" borderId="0" xfId="48" applyFont="1" applyFill="1" applyBorder="1" applyAlignment="1">
      <alignment vertical="center"/>
      <protection/>
    </xf>
    <xf numFmtId="3" fontId="32" fillId="0" borderId="0" xfId="0" applyNumberFormat="1" applyFont="1" applyFill="1" applyAlignment="1">
      <alignment vertical="center"/>
    </xf>
    <xf numFmtId="165" fontId="32" fillId="0" borderId="0" xfId="0" applyNumberFormat="1" applyFont="1" applyFill="1" applyAlignment="1">
      <alignment horizontal="right" vertical="center"/>
    </xf>
    <xf numFmtId="0" fontId="29" fillId="0" borderId="0" xfId="48" applyFont="1" applyFill="1" applyBorder="1" applyAlignment="1">
      <alignment horizontal="left" vertical="center" wrapText="1"/>
      <protection/>
    </xf>
    <xf numFmtId="0" fontId="26" fillId="0" borderId="0" xfId="48" applyFont="1" applyFill="1" applyBorder="1" applyAlignment="1">
      <alignment horizontal="left" vertical="center" wrapText="1"/>
      <protection/>
    </xf>
    <xf numFmtId="164" fontId="27" fillId="0" borderId="0" xfId="0" applyNumberFormat="1" applyFont="1" applyFill="1" applyBorder="1" applyAlignment="1">
      <alignment horizontal="center" vertical="center" wrapText="1"/>
    </xf>
    <xf numFmtId="0" fontId="25" fillId="0" borderId="0" xfId="48" applyFont="1" applyAlignment="1">
      <alignment horizontal="left" vertical="center" wrapText="1"/>
      <protection/>
    </xf>
    <xf numFmtId="164" fontId="26" fillId="0" borderId="0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0" xfId="48" applyFont="1" applyFill="1" applyBorder="1" applyAlignment="1">
      <alignment vertical="center" wrapText="1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32" fillId="25" borderId="13" xfId="48" applyFont="1" applyFill="1" applyBorder="1" applyAlignment="1">
      <alignment horizontal="right" vertical="center" wrapText="1"/>
      <protection/>
    </xf>
    <xf numFmtId="0" fontId="32" fillId="25" borderId="11" xfId="48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9" fillId="0" borderId="13" xfId="48" applyFont="1" applyFill="1" applyBorder="1" applyAlignment="1">
      <alignment horizontal="left" vertical="center" wrapText="1"/>
      <protection/>
    </xf>
    <xf numFmtId="164" fontId="27" fillId="0" borderId="13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PageLayoutView="0" workbookViewId="0" topLeftCell="A1">
      <selection activeCell="B3" sqref="B3"/>
    </sheetView>
  </sheetViews>
  <sheetFormatPr defaultColWidth="9.28125" defaultRowHeight="15" customHeight="1"/>
  <cols>
    <col min="1" max="1" width="13.28125" style="1" customWidth="1"/>
    <col min="2" max="2" width="124.28125" style="1" bestFit="1" customWidth="1"/>
    <col min="3" max="3" width="9.28125" style="1" customWidth="1"/>
    <col min="4" max="4" width="9.7109375" style="1" bestFit="1" customWidth="1"/>
    <col min="5" max="5" width="31.7109375" style="1" customWidth="1"/>
    <col min="6" max="16384" width="9.28125" style="1" customWidth="1"/>
  </cols>
  <sheetData>
    <row r="1" spans="1:256" ht="20.25" customHeight="1">
      <c r="A1" s="2" t="s">
        <v>20</v>
      </c>
      <c r="B1" s="2"/>
      <c r="C1" s="3"/>
      <c r="D1" s="6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"/>
      <c r="B2" s="2"/>
      <c r="C2" s="3"/>
      <c r="D2" s="6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="4" customFormat="1" ht="15" customHeight="1">
      <c r="B3" s="5" t="s">
        <v>0</v>
      </c>
    </row>
    <row r="4" s="4" customFormat="1" ht="4.5" customHeight="1"/>
    <row r="5" spans="1:2" ht="18" customHeight="1">
      <c r="A5" s="6"/>
      <c r="B5" s="7" t="s">
        <v>22</v>
      </c>
    </row>
    <row r="6" spans="1:2" ht="18" customHeight="1">
      <c r="A6" s="124" t="s">
        <v>1</v>
      </c>
      <c r="B6" s="125" t="s">
        <v>164</v>
      </c>
    </row>
    <row r="7" spans="1:2" ht="18" customHeight="1">
      <c r="A7" s="6"/>
      <c r="B7" s="7" t="s">
        <v>21</v>
      </c>
    </row>
    <row r="8" spans="1:4" ht="18" customHeight="1">
      <c r="A8" s="124" t="s">
        <v>38</v>
      </c>
      <c r="B8" s="125" t="s">
        <v>173</v>
      </c>
      <c r="C8" s="8"/>
      <c r="D8" s="8"/>
    </row>
    <row r="9" spans="1:2" ht="18" customHeight="1">
      <c r="A9" s="124" t="s">
        <v>17</v>
      </c>
      <c r="B9" s="125" t="s">
        <v>142</v>
      </c>
    </row>
    <row r="10" spans="1:2" ht="18" customHeight="1">
      <c r="A10" s="124" t="s">
        <v>186</v>
      </c>
      <c r="B10" s="125" t="s">
        <v>198</v>
      </c>
    </row>
    <row r="11" spans="1:2" ht="18" customHeight="1">
      <c r="A11" s="124" t="s">
        <v>187</v>
      </c>
      <c r="B11" s="125" t="s">
        <v>199</v>
      </c>
    </row>
    <row r="12" spans="1:2" ht="18" customHeight="1">
      <c r="A12" s="124" t="s">
        <v>39</v>
      </c>
      <c r="B12" s="125" t="s">
        <v>168</v>
      </c>
    </row>
    <row r="13" spans="1:2" ht="18" customHeight="1">
      <c r="A13" s="124" t="s">
        <v>18</v>
      </c>
      <c r="B13" s="125" t="s">
        <v>141</v>
      </c>
    </row>
    <row r="14" spans="1:2" ht="18" customHeight="1">
      <c r="A14" s="124" t="s">
        <v>188</v>
      </c>
      <c r="B14" s="125" t="s">
        <v>202</v>
      </c>
    </row>
    <row r="15" spans="1:2" ht="18" customHeight="1">
      <c r="A15" s="124" t="s">
        <v>189</v>
      </c>
      <c r="B15" s="125" t="s">
        <v>203</v>
      </c>
    </row>
    <row r="16" spans="1:2" ht="18" customHeight="1">
      <c r="A16" s="124" t="s">
        <v>2</v>
      </c>
      <c r="B16" s="125" t="s">
        <v>169</v>
      </c>
    </row>
    <row r="17" spans="1:2" ht="18" customHeight="1">
      <c r="A17" s="124" t="s">
        <v>133</v>
      </c>
      <c r="B17" s="125" t="s">
        <v>140</v>
      </c>
    </row>
    <row r="18" spans="1:2" ht="18" customHeight="1">
      <c r="A18" s="124" t="s">
        <v>190</v>
      </c>
      <c r="B18" s="125" t="s">
        <v>228</v>
      </c>
    </row>
    <row r="19" spans="1:2" ht="18" customHeight="1">
      <c r="A19" s="124" t="s">
        <v>191</v>
      </c>
      <c r="B19" s="125" t="s">
        <v>229</v>
      </c>
    </row>
    <row r="20" spans="1:2" ht="18" customHeight="1">
      <c r="A20" s="124" t="s">
        <v>3</v>
      </c>
      <c r="B20" s="125" t="s">
        <v>170</v>
      </c>
    </row>
    <row r="21" spans="1:2" ht="18" customHeight="1">
      <c r="A21" s="124" t="s">
        <v>134</v>
      </c>
      <c r="B21" s="125" t="s">
        <v>139</v>
      </c>
    </row>
    <row r="22" spans="1:2" ht="18" customHeight="1">
      <c r="A22" s="124" t="s">
        <v>192</v>
      </c>
      <c r="B22" s="125" t="s">
        <v>204</v>
      </c>
    </row>
    <row r="23" spans="1:2" ht="18" customHeight="1">
      <c r="A23" s="124" t="s">
        <v>193</v>
      </c>
      <c r="B23" s="125" t="s">
        <v>205</v>
      </c>
    </row>
    <row r="24" spans="1:2" ht="18" customHeight="1">
      <c r="A24" s="124" t="s">
        <v>135</v>
      </c>
      <c r="B24" s="125" t="s">
        <v>138</v>
      </c>
    </row>
    <row r="25" spans="1:2" ht="18" customHeight="1">
      <c r="A25" s="124" t="s">
        <v>194</v>
      </c>
      <c r="B25" s="125" t="s">
        <v>206</v>
      </c>
    </row>
    <row r="26" spans="1:2" ht="18" customHeight="1">
      <c r="A26" s="124" t="s">
        <v>195</v>
      </c>
      <c r="B26" s="125" t="s">
        <v>207</v>
      </c>
    </row>
    <row r="27" spans="1:2" ht="18" customHeight="1">
      <c r="A27" s="124" t="s">
        <v>136</v>
      </c>
      <c r="B27" s="125" t="s">
        <v>171</v>
      </c>
    </row>
    <row r="28" spans="1:2" ht="18" customHeight="1">
      <c r="A28" s="124" t="s">
        <v>196</v>
      </c>
      <c r="B28" s="125" t="s">
        <v>208</v>
      </c>
    </row>
    <row r="29" spans="1:2" ht="18" customHeight="1">
      <c r="A29" s="124" t="s">
        <v>197</v>
      </c>
      <c r="B29" s="125" t="s">
        <v>209</v>
      </c>
    </row>
    <row r="30" spans="1:2" ht="18" customHeight="1">
      <c r="A30" s="124" t="s">
        <v>137</v>
      </c>
      <c r="B30" s="125" t="s">
        <v>172</v>
      </c>
    </row>
    <row r="35" ht="15" customHeight="1">
      <c r="B35" s="7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R25"/>
  <sheetViews>
    <sheetView zoomScalePageLayoutView="0" workbookViewId="0" topLeftCell="A1">
      <selection activeCell="A3" sqref="A1:A16384"/>
    </sheetView>
  </sheetViews>
  <sheetFormatPr defaultColWidth="9.28125" defaultRowHeight="12.75"/>
  <cols>
    <col min="1" max="1" width="32.7109375" style="31" customWidth="1"/>
    <col min="2" max="3" width="7.7109375" style="31" customWidth="1"/>
    <col min="4" max="5" width="11.7109375" style="31" customWidth="1"/>
    <col min="6" max="6" width="7.7109375" style="31" customWidth="1"/>
    <col min="7" max="7" width="0.9921875" style="31" customWidth="1"/>
    <col min="8" max="8" width="7.7109375" style="43" customWidth="1"/>
    <col min="9" max="9" width="7.7109375" style="31" customWidth="1"/>
    <col min="10" max="11" width="11.7109375" style="31" customWidth="1"/>
    <col min="12" max="12" width="7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212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210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 t="s">
        <v>222</v>
      </c>
      <c r="B6" s="26">
        <f>SUM(C6:F6)</f>
        <v>52</v>
      </c>
      <c r="C6" s="26">
        <v>28</v>
      </c>
      <c r="D6" s="26">
        <v>14</v>
      </c>
      <c r="E6" s="30">
        <v>3</v>
      </c>
      <c r="F6" s="26">
        <v>7</v>
      </c>
      <c r="G6" s="136"/>
      <c r="H6" s="141"/>
      <c r="I6" s="141"/>
      <c r="J6" s="141"/>
      <c r="K6" s="141"/>
      <c r="L6" s="141"/>
      <c r="M6" s="27"/>
      <c r="N6" s="28"/>
      <c r="O6" s="81"/>
    </row>
    <row r="7" spans="1:15" s="22" customFormat="1" ht="14.25" customHeight="1">
      <c r="A7" s="25"/>
      <c r="B7" s="141"/>
      <c r="C7" s="141"/>
      <c r="D7" s="141"/>
      <c r="E7" s="141"/>
      <c r="F7" s="141"/>
      <c r="G7" s="136"/>
      <c r="H7" s="141"/>
      <c r="I7" s="141"/>
      <c r="J7" s="141"/>
      <c r="K7" s="141"/>
      <c r="L7" s="141"/>
      <c r="M7" s="27"/>
      <c r="N7" s="28"/>
      <c r="O7" s="81"/>
    </row>
    <row r="8" spans="1:15" s="22" customFormat="1" ht="14.25" customHeight="1">
      <c r="A8" s="25"/>
      <c r="B8" s="152" t="s">
        <v>184</v>
      </c>
      <c r="C8" s="152"/>
      <c r="D8" s="152"/>
      <c r="E8" s="152"/>
      <c r="F8" s="152"/>
      <c r="G8" s="136"/>
      <c r="H8" s="152" t="s">
        <v>185</v>
      </c>
      <c r="I8" s="152"/>
      <c r="J8" s="152"/>
      <c r="K8" s="152"/>
      <c r="L8" s="152"/>
      <c r="M8" s="27"/>
      <c r="N8" s="28"/>
      <c r="O8" s="81"/>
    </row>
    <row r="9" spans="1:12" ht="12.75">
      <c r="A9" s="67" t="s">
        <v>68</v>
      </c>
      <c r="B9" s="133">
        <v>14</v>
      </c>
      <c r="C9" s="31">
        <v>5</v>
      </c>
      <c r="D9" s="31">
        <v>6</v>
      </c>
      <c r="E9" s="31">
        <v>0</v>
      </c>
      <c r="F9" s="31">
        <v>3</v>
      </c>
      <c r="G9" s="136"/>
      <c r="H9" s="139">
        <f>B9/52</f>
        <v>0.2692307692307692</v>
      </c>
      <c r="I9" s="102">
        <f>C9/28</f>
        <v>0.17857142857142858</v>
      </c>
      <c r="J9" s="102">
        <f>D9/14</f>
        <v>0.42857142857142855</v>
      </c>
      <c r="K9" s="102">
        <f>E9/3</f>
        <v>0</v>
      </c>
      <c r="L9" s="102">
        <f>F9/7</f>
        <v>0.42857142857142855</v>
      </c>
    </row>
    <row r="10" spans="1:12" ht="12.75">
      <c r="A10" s="67" t="s">
        <v>67</v>
      </c>
      <c r="B10" s="133">
        <v>48</v>
      </c>
      <c r="C10" s="31">
        <v>25</v>
      </c>
      <c r="D10" s="31">
        <v>14</v>
      </c>
      <c r="E10" s="31">
        <v>2</v>
      </c>
      <c r="F10" s="31">
        <v>7</v>
      </c>
      <c r="G10" s="136"/>
      <c r="H10" s="139">
        <f aca="true" t="shared" si="0" ref="H10:H24">B10/52</f>
        <v>0.9230769230769231</v>
      </c>
      <c r="I10" s="102">
        <f aca="true" t="shared" si="1" ref="I10:I24">C10/28</f>
        <v>0.8928571428571429</v>
      </c>
      <c r="J10" s="102">
        <f aca="true" t="shared" si="2" ref="J10:J24">D10/14</f>
        <v>1</v>
      </c>
      <c r="K10" s="102">
        <f aca="true" t="shared" si="3" ref="K10:K24">E10/3</f>
        <v>0.6666666666666666</v>
      </c>
      <c r="L10" s="102">
        <f aca="true" t="shared" si="4" ref="L10:L24">F10/7</f>
        <v>1</v>
      </c>
    </row>
    <row r="11" spans="1:12" ht="12.75">
      <c r="A11" s="67" t="s">
        <v>66</v>
      </c>
      <c r="B11" s="133">
        <v>24</v>
      </c>
      <c r="C11" s="31">
        <v>11</v>
      </c>
      <c r="D11" s="31">
        <v>7</v>
      </c>
      <c r="E11" s="31">
        <v>2</v>
      </c>
      <c r="F11" s="31">
        <v>4</v>
      </c>
      <c r="G11" s="136"/>
      <c r="H11" s="139">
        <f t="shared" si="0"/>
        <v>0.46153846153846156</v>
      </c>
      <c r="I11" s="102">
        <f t="shared" si="1"/>
        <v>0.39285714285714285</v>
      </c>
      <c r="J11" s="102">
        <f t="shared" si="2"/>
        <v>0.5</v>
      </c>
      <c r="K11" s="102">
        <f t="shared" si="3"/>
        <v>0.6666666666666666</v>
      </c>
      <c r="L11" s="102">
        <f t="shared" si="4"/>
        <v>0.5714285714285714</v>
      </c>
    </row>
    <row r="12" spans="1:12" ht="26.25">
      <c r="A12" s="67" t="s">
        <v>65</v>
      </c>
      <c r="B12" s="133">
        <v>39</v>
      </c>
      <c r="C12" s="31">
        <v>19</v>
      </c>
      <c r="D12" s="31">
        <v>11</v>
      </c>
      <c r="E12" s="31">
        <v>3</v>
      </c>
      <c r="F12" s="31">
        <v>6</v>
      </c>
      <c r="G12" s="136"/>
      <c r="H12" s="139">
        <f t="shared" si="0"/>
        <v>0.75</v>
      </c>
      <c r="I12" s="102">
        <f t="shared" si="1"/>
        <v>0.6785714285714286</v>
      </c>
      <c r="J12" s="102">
        <f t="shared" si="2"/>
        <v>0.7857142857142857</v>
      </c>
      <c r="K12" s="102">
        <f t="shared" si="3"/>
        <v>1</v>
      </c>
      <c r="L12" s="102">
        <f t="shared" si="4"/>
        <v>0.8571428571428571</v>
      </c>
    </row>
    <row r="13" spans="1:12" ht="12.75">
      <c r="A13" s="67" t="s">
        <v>64</v>
      </c>
      <c r="B13" s="133">
        <v>12</v>
      </c>
      <c r="C13" s="31">
        <v>7</v>
      </c>
      <c r="D13" s="31">
        <v>2</v>
      </c>
      <c r="E13" s="31">
        <v>1</v>
      </c>
      <c r="F13" s="31">
        <v>2</v>
      </c>
      <c r="G13" s="136"/>
      <c r="H13" s="139">
        <f t="shared" si="0"/>
        <v>0.23076923076923078</v>
      </c>
      <c r="I13" s="102">
        <f t="shared" si="1"/>
        <v>0.25</v>
      </c>
      <c r="J13" s="102">
        <f t="shared" si="2"/>
        <v>0.14285714285714285</v>
      </c>
      <c r="K13" s="102">
        <f t="shared" si="3"/>
        <v>0.3333333333333333</v>
      </c>
      <c r="L13" s="102">
        <f t="shared" si="4"/>
        <v>0.2857142857142857</v>
      </c>
    </row>
    <row r="14" spans="1:12" ht="12.75">
      <c r="A14" s="67" t="s">
        <v>63</v>
      </c>
      <c r="B14" s="133">
        <v>3</v>
      </c>
      <c r="C14" s="31">
        <v>0</v>
      </c>
      <c r="D14" s="31">
        <v>1</v>
      </c>
      <c r="E14" s="31">
        <v>1</v>
      </c>
      <c r="F14" s="31">
        <v>1</v>
      </c>
      <c r="G14" s="136"/>
      <c r="H14" s="139">
        <f t="shared" si="0"/>
        <v>0.057692307692307696</v>
      </c>
      <c r="I14" s="102">
        <f t="shared" si="1"/>
        <v>0</v>
      </c>
      <c r="J14" s="102">
        <f t="shared" si="2"/>
        <v>0.07142857142857142</v>
      </c>
      <c r="K14" s="102">
        <f t="shared" si="3"/>
        <v>0.3333333333333333</v>
      </c>
      <c r="L14" s="102">
        <f t="shared" si="4"/>
        <v>0.14285714285714285</v>
      </c>
    </row>
    <row r="15" spans="1:12" ht="12.75">
      <c r="A15" s="67" t="s">
        <v>62</v>
      </c>
      <c r="B15" s="133">
        <v>5</v>
      </c>
      <c r="C15" s="31">
        <v>3</v>
      </c>
      <c r="D15" s="31">
        <v>2</v>
      </c>
      <c r="E15" s="31">
        <v>0</v>
      </c>
      <c r="F15" s="31">
        <v>0</v>
      </c>
      <c r="G15" s="136"/>
      <c r="H15" s="139">
        <f t="shared" si="0"/>
        <v>0.09615384615384616</v>
      </c>
      <c r="I15" s="102">
        <f t="shared" si="1"/>
        <v>0.10714285714285714</v>
      </c>
      <c r="J15" s="102">
        <f t="shared" si="2"/>
        <v>0.14285714285714285</v>
      </c>
      <c r="K15" s="102">
        <f t="shared" si="3"/>
        <v>0</v>
      </c>
      <c r="L15" s="102">
        <f t="shared" si="4"/>
        <v>0</v>
      </c>
    </row>
    <row r="16" spans="1:12" ht="26.25">
      <c r="A16" s="67" t="s">
        <v>61</v>
      </c>
      <c r="B16" s="133">
        <v>5</v>
      </c>
      <c r="C16" s="31">
        <v>1</v>
      </c>
      <c r="D16" s="31">
        <v>1</v>
      </c>
      <c r="E16" s="31">
        <v>0</v>
      </c>
      <c r="F16" s="31">
        <v>3</v>
      </c>
      <c r="G16" s="136"/>
      <c r="H16" s="139">
        <f t="shared" si="0"/>
        <v>0.09615384615384616</v>
      </c>
      <c r="I16" s="102">
        <f t="shared" si="1"/>
        <v>0.03571428571428571</v>
      </c>
      <c r="J16" s="102">
        <f t="shared" si="2"/>
        <v>0.07142857142857142</v>
      </c>
      <c r="K16" s="102">
        <f t="shared" si="3"/>
        <v>0</v>
      </c>
      <c r="L16" s="102">
        <f t="shared" si="4"/>
        <v>0.42857142857142855</v>
      </c>
    </row>
    <row r="17" spans="1:12" ht="26.25">
      <c r="A17" s="67" t="s">
        <v>60</v>
      </c>
      <c r="B17" s="133">
        <v>22</v>
      </c>
      <c r="C17" s="31">
        <v>11</v>
      </c>
      <c r="D17" s="31">
        <v>5</v>
      </c>
      <c r="E17" s="31">
        <v>1</v>
      </c>
      <c r="F17" s="31">
        <v>5</v>
      </c>
      <c r="G17" s="136"/>
      <c r="H17" s="139">
        <f t="shared" si="0"/>
        <v>0.4230769230769231</v>
      </c>
      <c r="I17" s="102">
        <f t="shared" si="1"/>
        <v>0.39285714285714285</v>
      </c>
      <c r="J17" s="102">
        <f t="shared" si="2"/>
        <v>0.35714285714285715</v>
      </c>
      <c r="K17" s="102">
        <f t="shared" si="3"/>
        <v>0.3333333333333333</v>
      </c>
      <c r="L17" s="102">
        <f t="shared" si="4"/>
        <v>0.7142857142857143</v>
      </c>
    </row>
    <row r="18" spans="1:12" ht="12.75">
      <c r="A18" s="67" t="s">
        <v>59</v>
      </c>
      <c r="B18" s="133">
        <v>16</v>
      </c>
      <c r="C18" s="31">
        <v>10</v>
      </c>
      <c r="D18" s="31">
        <v>4</v>
      </c>
      <c r="E18" s="31">
        <v>0</v>
      </c>
      <c r="F18" s="31">
        <v>2</v>
      </c>
      <c r="G18" s="136"/>
      <c r="H18" s="139">
        <f t="shared" si="0"/>
        <v>0.3076923076923077</v>
      </c>
      <c r="I18" s="102">
        <f t="shared" si="1"/>
        <v>0.35714285714285715</v>
      </c>
      <c r="J18" s="102">
        <f t="shared" si="2"/>
        <v>0.2857142857142857</v>
      </c>
      <c r="K18" s="102">
        <f t="shared" si="3"/>
        <v>0</v>
      </c>
      <c r="L18" s="102">
        <f t="shared" si="4"/>
        <v>0.2857142857142857</v>
      </c>
    </row>
    <row r="19" spans="1:12" ht="12.75">
      <c r="A19" s="67" t="s">
        <v>58</v>
      </c>
      <c r="B19" s="133">
        <v>8</v>
      </c>
      <c r="C19" s="31">
        <v>3</v>
      </c>
      <c r="D19" s="31">
        <v>3</v>
      </c>
      <c r="E19" s="31">
        <v>0</v>
      </c>
      <c r="F19" s="31">
        <v>2</v>
      </c>
      <c r="G19" s="136"/>
      <c r="H19" s="139">
        <f t="shared" si="0"/>
        <v>0.15384615384615385</v>
      </c>
      <c r="I19" s="102">
        <f t="shared" si="1"/>
        <v>0.10714285714285714</v>
      </c>
      <c r="J19" s="102">
        <f t="shared" si="2"/>
        <v>0.21428571428571427</v>
      </c>
      <c r="K19" s="102">
        <f t="shared" si="3"/>
        <v>0</v>
      </c>
      <c r="L19" s="102">
        <f t="shared" si="4"/>
        <v>0.2857142857142857</v>
      </c>
    </row>
    <row r="20" spans="1:12" ht="12.75">
      <c r="A20" s="67" t="s">
        <v>57</v>
      </c>
      <c r="B20" s="133">
        <v>5</v>
      </c>
      <c r="C20" s="31">
        <v>2</v>
      </c>
      <c r="D20" s="31">
        <v>3</v>
      </c>
      <c r="E20" s="31">
        <v>0</v>
      </c>
      <c r="F20" s="31">
        <v>0</v>
      </c>
      <c r="G20" s="136"/>
      <c r="H20" s="139">
        <f t="shared" si="0"/>
        <v>0.09615384615384616</v>
      </c>
      <c r="I20" s="102">
        <f t="shared" si="1"/>
        <v>0.07142857142857142</v>
      </c>
      <c r="J20" s="102">
        <f t="shared" si="2"/>
        <v>0.21428571428571427</v>
      </c>
      <c r="K20" s="102">
        <f t="shared" si="3"/>
        <v>0</v>
      </c>
      <c r="L20" s="102">
        <f t="shared" si="4"/>
        <v>0</v>
      </c>
    </row>
    <row r="21" spans="1:12" ht="12.75">
      <c r="A21" s="67" t="s">
        <v>56</v>
      </c>
      <c r="B21" s="133">
        <v>14</v>
      </c>
      <c r="C21" s="31">
        <v>7</v>
      </c>
      <c r="D21" s="31">
        <v>2</v>
      </c>
      <c r="E21" s="31">
        <v>2</v>
      </c>
      <c r="F21" s="31">
        <v>3</v>
      </c>
      <c r="G21" s="136"/>
      <c r="H21" s="139">
        <f t="shared" si="0"/>
        <v>0.2692307692307692</v>
      </c>
      <c r="I21" s="102">
        <f t="shared" si="1"/>
        <v>0.25</v>
      </c>
      <c r="J21" s="102">
        <f t="shared" si="2"/>
        <v>0.14285714285714285</v>
      </c>
      <c r="K21" s="102">
        <f t="shared" si="3"/>
        <v>0.6666666666666666</v>
      </c>
      <c r="L21" s="102">
        <f t="shared" si="4"/>
        <v>0.42857142857142855</v>
      </c>
    </row>
    <row r="22" spans="1:12" ht="12.75">
      <c r="A22" s="23" t="s">
        <v>55</v>
      </c>
      <c r="B22" s="133">
        <v>5</v>
      </c>
      <c r="C22" s="31">
        <v>2</v>
      </c>
      <c r="D22" s="31">
        <v>1</v>
      </c>
      <c r="E22" s="31">
        <v>2</v>
      </c>
      <c r="F22" s="31">
        <v>0</v>
      </c>
      <c r="G22" s="136"/>
      <c r="H22" s="139">
        <f t="shared" si="0"/>
        <v>0.09615384615384616</v>
      </c>
      <c r="I22" s="102">
        <f t="shared" si="1"/>
        <v>0.07142857142857142</v>
      </c>
      <c r="J22" s="102">
        <f t="shared" si="2"/>
        <v>0.07142857142857142</v>
      </c>
      <c r="K22" s="102">
        <f t="shared" si="3"/>
        <v>0.6666666666666666</v>
      </c>
      <c r="L22" s="102">
        <f t="shared" si="4"/>
        <v>0</v>
      </c>
    </row>
    <row r="23" spans="1:12" ht="12.75">
      <c r="A23" s="67" t="s">
        <v>54</v>
      </c>
      <c r="B23" s="133">
        <v>11</v>
      </c>
      <c r="C23" s="31">
        <v>3</v>
      </c>
      <c r="D23" s="31">
        <v>6</v>
      </c>
      <c r="E23" s="31">
        <v>2</v>
      </c>
      <c r="F23" s="31">
        <v>0</v>
      </c>
      <c r="G23" s="136"/>
      <c r="H23" s="139">
        <f t="shared" si="0"/>
        <v>0.21153846153846154</v>
      </c>
      <c r="I23" s="102">
        <f t="shared" si="1"/>
        <v>0.10714285714285714</v>
      </c>
      <c r="J23" s="102">
        <f t="shared" si="2"/>
        <v>0.42857142857142855</v>
      </c>
      <c r="K23" s="102">
        <f t="shared" si="3"/>
        <v>0.6666666666666666</v>
      </c>
      <c r="L23" s="102">
        <f t="shared" si="4"/>
        <v>0</v>
      </c>
    </row>
    <row r="24" spans="1:12" ht="12.75">
      <c r="A24" s="67" t="s">
        <v>8</v>
      </c>
      <c r="B24" s="133">
        <v>3</v>
      </c>
      <c r="C24" s="31">
        <v>1</v>
      </c>
      <c r="D24" s="31">
        <v>0</v>
      </c>
      <c r="E24" s="31">
        <v>0</v>
      </c>
      <c r="F24" s="31">
        <v>2</v>
      </c>
      <c r="G24" s="136"/>
      <c r="H24" s="139">
        <f t="shared" si="0"/>
        <v>0.057692307692307696</v>
      </c>
      <c r="I24" s="103">
        <f t="shared" si="1"/>
        <v>0.03571428571428571</v>
      </c>
      <c r="J24" s="103">
        <f t="shared" si="2"/>
        <v>0</v>
      </c>
      <c r="K24" s="103">
        <f t="shared" si="3"/>
        <v>0</v>
      </c>
      <c r="L24" s="103">
        <f t="shared" si="4"/>
        <v>0.2857142857142857</v>
      </c>
    </row>
    <row r="25" spans="1:15" s="29" customFormat="1" ht="12.75">
      <c r="A25" s="163" t="s">
        <v>37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31"/>
      <c r="N25" s="31"/>
      <c r="O25" s="31"/>
    </row>
  </sheetData>
  <sheetProtection/>
  <mergeCells count="6">
    <mergeCell ref="A1:H1"/>
    <mergeCell ref="A2:L2"/>
    <mergeCell ref="B5:L5"/>
    <mergeCell ref="B8:F8"/>
    <mergeCell ref="H8:L8"/>
    <mergeCell ref="A25:L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T7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7109375" style="31" customWidth="1"/>
    <col min="2" max="2" width="24.7109375" style="31" customWidth="1"/>
    <col min="3" max="3" width="24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161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4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27" customHeight="1">
      <c r="A5" s="25"/>
      <c r="B5" s="152" t="s">
        <v>183</v>
      </c>
      <c r="C5" s="152"/>
      <c r="D5" s="44"/>
      <c r="E5" s="31"/>
      <c r="F5" s="31"/>
      <c r="G5" s="31"/>
      <c r="H5" s="31"/>
      <c r="I5" s="31"/>
    </row>
    <row r="6" spans="1:9" s="22" customFormat="1" ht="12.75">
      <c r="A6" s="67" t="s">
        <v>75</v>
      </c>
      <c r="B6" s="53">
        <v>29</v>
      </c>
      <c r="C6" s="52">
        <f>B6/52</f>
        <v>0.5576923076923077</v>
      </c>
      <c r="D6" s="44"/>
      <c r="E6" s="31"/>
      <c r="F6" s="31"/>
      <c r="G6" s="31"/>
      <c r="H6" s="31"/>
      <c r="I6" s="31"/>
    </row>
    <row r="7" spans="1:9" s="22" customFormat="1" ht="26.25">
      <c r="A7" s="67" t="s">
        <v>76</v>
      </c>
      <c r="B7" s="53">
        <v>15</v>
      </c>
      <c r="C7" s="52">
        <f aca="true" t="shared" si="0" ref="C7:C12">B7/52</f>
        <v>0.28846153846153844</v>
      </c>
      <c r="D7" s="44"/>
      <c r="E7" s="31"/>
      <c r="F7" s="31"/>
      <c r="G7" s="31"/>
      <c r="H7" s="31"/>
      <c r="I7" s="31"/>
    </row>
    <row r="8" spans="1:9" s="22" customFormat="1" ht="26.25">
      <c r="A8" s="67" t="s">
        <v>77</v>
      </c>
      <c r="B8" s="53">
        <v>14</v>
      </c>
      <c r="C8" s="52">
        <f t="shared" si="0"/>
        <v>0.2692307692307692</v>
      </c>
      <c r="D8" s="44"/>
      <c r="E8" s="31"/>
      <c r="F8" s="31"/>
      <c r="G8" s="31"/>
      <c r="H8" s="31"/>
      <c r="I8" s="31"/>
    </row>
    <row r="9" spans="1:9" s="22" customFormat="1" ht="12.75">
      <c r="A9" s="67" t="s">
        <v>78</v>
      </c>
      <c r="B9" s="53">
        <v>10</v>
      </c>
      <c r="C9" s="52">
        <f t="shared" si="0"/>
        <v>0.19230769230769232</v>
      </c>
      <c r="D9" s="44"/>
      <c r="E9" s="31"/>
      <c r="F9" s="31"/>
      <c r="G9" s="31"/>
      <c r="H9" s="31"/>
      <c r="I9" s="31"/>
    </row>
    <row r="10" spans="1:9" s="22" customFormat="1" ht="12.75">
      <c r="A10" s="67" t="s">
        <v>79</v>
      </c>
      <c r="B10" s="53">
        <v>36</v>
      </c>
      <c r="C10" s="52">
        <f t="shared" si="0"/>
        <v>0.6923076923076923</v>
      </c>
      <c r="D10" s="44"/>
      <c r="E10" s="31"/>
      <c r="F10" s="31"/>
      <c r="G10" s="31"/>
      <c r="H10" s="31"/>
      <c r="I10" s="31"/>
    </row>
    <row r="11" spans="1:9" s="22" customFormat="1" ht="12.75">
      <c r="A11" s="67" t="s">
        <v>80</v>
      </c>
      <c r="B11" s="53">
        <v>19</v>
      </c>
      <c r="C11" s="52">
        <f t="shared" si="0"/>
        <v>0.36538461538461536</v>
      </c>
      <c r="D11" s="44"/>
      <c r="E11" s="31"/>
      <c r="F11" s="31"/>
      <c r="G11" s="31"/>
      <c r="H11" s="31"/>
      <c r="I11" s="31"/>
    </row>
    <row r="12" spans="1:9" s="22" customFormat="1" ht="12.75">
      <c r="A12" s="67" t="s">
        <v>8</v>
      </c>
      <c r="B12" s="53">
        <v>3</v>
      </c>
      <c r="C12" s="52">
        <f t="shared" si="0"/>
        <v>0.057692307692307696</v>
      </c>
      <c r="D12" s="44"/>
      <c r="E12" s="31"/>
      <c r="F12" s="31"/>
      <c r="G12" s="31"/>
      <c r="H12" s="31"/>
      <c r="I12" s="31"/>
    </row>
    <row r="13" spans="1:254" ht="12.75">
      <c r="A13" s="24"/>
      <c r="D13" s="4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17"/>
    </row>
    <row r="14" spans="1:254" ht="27" customHeight="1">
      <c r="A14" s="24"/>
      <c r="B14" s="152" t="s">
        <v>81</v>
      </c>
      <c r="C14" s="152"/>
      <c r="D14" s="4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17"/>
    </row>
    <row r="15" spans="1:9" s="22" customFormat="1" ht="12.75" customHeight="1">
      <c r="A15" s="25"/>
      <c r="B15" s="154" t="s">
        <v>75</v>
      </c>
      <c r="C15" s="154"/>
      <c r="D15" s="48"/>
      <c r="E15" s="31"/>
      <c r="F15" s="31"/>
      <c r="G15" s="31"/>
      <c r="H15" s="31"/>
      <c r="I15" s="31"/>
    </row>
    <row r="16" spans="1:9" s="22" customFormat="1" ht="12.75" customHeight="1">
      <c r="A16" s="24" t="s">
        <v>11</v>
      </c>
      <c r="B16" s="27">
        <v>0</v>
      </c>
      <c r="C16" s="52">
        <f aca="true" t="shared" si="1" ref="C16:C21">B16/$B$21</f>
        <v>0</v>
      </c>
      <c r="D16" s="48"/>
      <c r="E16" s="31"/>
      <c r="F16" s="31"/>
      <c r="G16" s="31"/>
      <c r="H16" s="31"/>
      <c r="I16" s="31"/>
    </row>
    <row r="17" spans="1:9" s="22" customFormat="1" ht="12.75" customHeight="1">
      <c r="A17" s="24" t="s">
        <v>12</v>
      </c>
      <c r="B17" s="27">
        <v>0</v>
      </c>
      <c r="C17" s="52">
        <f t="shared" si="1"/>
        <v>0</v>
      </c>
      <c r="D17" s="44" t="s">
        <v>19</v>
      </c>
      <c r="E17" s="31"/>
      <c r="F17" s="31"/>
      <c r="G17" s="31"/>
      <c r="H17" s="31"/>
      <c r="I17" s="31"/>
    </row>
    <row r="18" spans="1:9" s="22" customFormat="1" ht="12.75" customHeight="1">
      <c r="A18" s="24" t="s">
        <v>13</v>
      </c>
      <c r="B18" s="27">
        <v>6</v>
      </c>
      <c r="C18" s="52">
        <f t="shared" si="1"/>
        <v>0.20689655172413793</v>
      </c>
      <c r="D18" s="47"/>
      <c r="E18" s="31"/>
      <c r="F18" s="31"/>
      <c r="G18" s="31"/>
      <c r="H18" s="31"/>
      <c r="I18" s="31"/>
    </row>
    <row r="19" spans="1:9" s="22" customFormat="1" ht="12.75" customHeight="1">
      <c r="A19" s="24" t="s">
        <v>14</v>
      </c>
      <c r="B19" s="27">
        <v>12</v>
      </c>
      <c r="C19" s="52">
        <f t="shared" si="1"/>
        <v>0.41379310344827586</v>
      </c>
      <c r="D19" s="44"/>
      <c r="E19" s="31"/>
      <c r="F19" s="31"/>
      <c r="G19" s="31"/>
      <c r="H19" s="31"/>
      <c r="I19" s="31"/>
    </row>
    <row r="20" spans="1:9" s="22" customFormat="1" ht="12.75" customHeight="1">
      <c r="A20" s="24" t="s">
        <v>15</v>
      </c>
      <c r="B20" s="27">
        <v>11</v>
      </c>
      <c r="C20" s="52">
        <f t="shared" si="1"/>
        <v>0.3793103448275862</v>
      </c>
      <c r="D20" s="44"/>
      <c r="E20" s="31"/>
      <c r="F20" s="31"/>
      <c r="G20" s="31"/>
      <c r="H20" s="31"/>
      <c r="I20" s="31"/>
    </row>
    <row r="21" spans="1:9" s="22" customFormat="1" ht="12.75" customHeight="1">
      <c r="A21" s="25" t="s">
        <v>7</v>
      </c>
      <c r="B21" s="28">
        <f>SUM(B16:B20)</f>
        <v>29</v>
      </c>
      <c r="C21" s="36">
        <f t="shared" si="1"/>
        <v>1</v>
      </c>
      <c r="D21" s="44"/>
      <c r="E21" s="31"/>
      <c r="F21" s="31"/>
      <c r="G21" s="31"/>
      <c r="H21" s="31"/>
      <c r="I21" s="31"/>
    </row>
    <row r="22" spans="1:9" s="22" customFormat="1" ht="12.75" customHeight="1">
      <c r="A22" s="49" t="s">
        <v>16</v>
      </c>
      <c r="B22" s="92">
        <v>4.17</v>
      </c>
      <c r="C22" s="41"/>
      <c r="D22" s="44"/>
      <c r="E22" s="31"/>
      <c r="F22" s="31"/>
      <c r="G22" s="31"/>
      <c r="H22" s="31"/>
      <c r="I22" s="31"/>
    </row>
    <row r="23" spans="1:9" s="22" customFormat="1" ht="24.75" customHeight="1">
      <c r="A23" s="23"/>
      <c r="B23" s="154" t="s">
        <v>82</v>
      </c>
      <c r="C23" s="154"/>
      <c r="D23" s="47"/>
      <c r="E23" s="31"/>
      <c r="F23" s="31"/>
      <c r="G23" s="31"/>
      <c r="H23" s="31"/>
      <c r="I23" s="31"/>
    </row>
    <row r="24" spans="1:9" s="22" customFormat="1" ht="12.75" customHeight="1">
      <c r="A24" s="24" t="s">
        <v>11</v>
      </c>
      <c r="B24" s="55">
        <v>0</v>
      </c>
      <c r="C24" s="52">
        <f aca="true" t="shared" si="2" ref="C24:C29">B24/$B$29</f>
        <v>0</v>
      </c>
      <c r="D24" s="44"/>
      <c r="E24" s="31"/>
      <c r="F24" s="31"/>
      <c r="G24" s="31"/>
      <c r="H24" s="31"/>
      <c r="I24" s="31"/>
    </row>
    <row r="25" spans="1:254" ht="12.75">
      <c r="A25" s="24" t="s">
        <v>12</v>
      </c>
      <c r="B25" s="27">
        <v>2</v>
      </c>
      <c r="C25" s="52">
        <f t="shared" si="2"/>
        <v>0.13333333333333333</v>
      </c>
      <c r="D25" s="4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T25" s="17"/>
    </row>
    <row r="26" spans="1:254" ht="12.75">
      <c r="A26" s="24" t="s">
        <v>13</v>
      </c>
      <c r="B26" s="27">
        <v>3</v>
      </c>
      <c r="C26" s="52">
        <f t="shared" si="2"/>
        <v>0.2</v>
      </c>
      <c r="D26" s="4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T26" s="17"/>
    </row>
    <row r="27" spans="1:254" ht="12.75">
      <c r="A27" s="24" t="s">
        <v>14</v>
      </c>
      <c r="B27" s="27">
        <v>6</v>
      </c>
      <c r="C27" s="52">
        <f t="shared" si="2"/>
        <v>0.4</v>
      </c>
      <c r="D27" s="4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T27" s="17"/>
    </row>
    <row r="28" spans="1:254" ht="12.75">
      <c r="A28" s="24" t="s">
        <v>15</v>
      </c>
      <c r="B28" s="27">
        <v>4</v>
      </c>
      <c r="C28" s="52">
        <f t="shared" si="2"/>
        <v>0.26666666666666666</v>
      </c>
      <c r="D28" s="4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T28" s="17"/>
    </row>
    <row r="29" spans="1:254" ht="12.75">
      <c r="A29" s="25" t="s">
        <v>7</v>
      </c>
      <c r="B29" s="28">
        <f>SUM(B24:B28)</f>
        <v>15</v>
      </c>
      <c r="C29" s="36">
        <f t="shared" si="2"/>
        <v>1</v>
      </c>
      <c r="D29" s="4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17"/>
    </row>
    <row r="30" spans="1:254" ht="12.75">
      <c r="A30" s="49" t="s">
        <v>16</v>
      </c>
      <c r="B30" s="92">
        <v>3.8</v>
      </c>
      <c r="C30" s="41"/>
      <c r="D30" s="4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17"/>
    </row>
    <row r="31" spans="1:9" s="22" customFormat="1" ht="12.75" customHeight="1">
      <c r="A31" s="25"/>
      <c r="B31" s="154" t="s">
        <v>77</v>
      </c>
      <c r="C31" s="154"/>
      <c r="D31" s="44"/>
      <c r="E31" s="31"/>
      <c r="F31" s="31"/>
      <c r="G31" s="31"/>
      <c r="H31" s="31"/>
      <c r="I31" s="31"/>
    </row>
    <row r="32" spans="1:9" s="22" customFormat="1" ht="12.75" customHeight="1">
      <c r="A32" s="24" t="s">
        <v>11</v>
      </c>
      <c r="B32" s="27">
        <v>0</v>
      </c>
      <c r="C32" s="52">
        <f aca="true" t="shared" si="3" ref="C32:C37">B32/$B$37</f>
        <v>0</v>
      </c>
      <c r="D32" s="44"/>
      <c r="E32" s="31"/>
      <c r="F32" s="31"/>
      <c r="G32" s="31"/>
      <c r="H32" s="31"/>
      <c r="I32" s="31"/>
    </row>
    <row r="33" spans="1:9" s="22" customFormat="1" ht="12.75" customHeight="1">
      <c r="A33" s="24" t="s">
        <v>12</v>
      </c>
      <c r="B33" s="27">
        <v>0</v>
      </c>
      <c r="C33" s="52">
        <f t="shared" si="3"/>
        <v>0</v>
      </c>
      <c r="D33" s="44"/>
      <c r="E33" s="31"/>
      <c r="F33" s="31"/>
      <c r="G33" s="31"/>
      <c r="H33" s="31"/>
      <c r="I33" s="31"/>
    </row>
    <row r="34" spans="1:9" s="22" customFormat="1" ht="12.75" customHeight="1">
      <c r="A34" s="24" t="s">
        <v>13</v>
      </c>
      <c r="B34" s="27">
        <v>3</v>
      </c>
      <c r="C34" s="52">
        <f t="shared" si="3"/>
        <v>0.21428571428571427</v>
      </c>
      <c r="D34" s="44"/>
      <c r="E34" s="31"/>
      <c r="F34" s="31"/>
      <c r="G34" s="31"/>
      <c r="H34" s="31"/>
      <c r="I34" s="31"/>
    </row>
    <row r="35" spans="1:9" s="22" customFormat="1" ht="12.75" customHeight="1">
      <c r="A35" s="24" t="s">
        <v>14</v>
      </c>
      <c r="B35" s="27">
        <v>7</v>
      </c>
      <c r="C35" s="52">
        <f t="shared" si="3"/>
        <v>0.5</v>
      </c>
      <c r="D35" s="44"/>
      <c r="E35" s="31"/>
      <c r="F35" s="31"/>
      <c r="G35" s="31"/>
      <c r="H35" s="31"/>
      <c r="I35" s="31"/>
    </row>
    <row r="36" spans="1:9" s="22" customFormat="1" ht="12.75" customHeight="1">
      <c r="A36" s="24" t="s">
        <v>15</v>
      </c>
      <c r="B36" s="27">
        <v>4</v>
      </c>
      <c r="C36" s="52">
        <f t="shared" si="3"/>
        <v>0.2857142857142857</v>
      </c>
      <c r="D36" s="44"/>
      <c r="E36" s="31"/>
      <c r="F36" s="31"/>
      <c r="G36" s="31"/>
      <c r="H36" s="31"/>
      <c r="I36" s="31"/>
    </row>
    <row r="37" spans="1:9" s="22" customFormat="1" ht="12.75" customHeight="1">
      <c r="A37" s="25" t="s">
        <v>7</v>
      </c>
      <c r="B37" s="28">
        <f>SUM(B32:B36)</f>
        <v>14</v>
      </c>
      <c r="C37" s="36">
        <f t="shared" si="3"/>
        <v>1</v>
      </c>
      <c r="D37" s="44"/>
      <c r="E37" s="31"/>
      <c r="F37" s="31"/>
      <c r="G37" s="31"/>
      <c r="H37" s="31"/>
      <c r="I37" s="31"/>
    </row>
    <row r="38" spans="1:9" s="22" customFormat="1" ht="12.75" customHeight="1">
      <c r="A38" s="49" t="s">
        <v>16</v>
      </c>
      <c r="B38" s="92">
        <v>4.07</v>
      </c>
      <c r="C38" s="41"/>
      <c r="D38" s="48"/>
      <c r="E38" s="31"/>
      <c r="F38" s="31"/>
      <c r="G38" s="31"/>
      <c r="H38" s="31"/>
      <c r="I38" s="31"/>
    </row>
    <row r="39" spans="1:9" s="22" customFormat="1" ht="12.75" customHeight="1">
      <c r="A39" s="25"/>
      <c r="B39" s="154" t="s">
        <v>83</v>
      </c>
      <c r="C39" s="154"/>
      <c r="D39" s="44"/>
      <c r="E39" s="31"/>
      <c r="F39" s="31"/>
      <c r="G39" s="31"/>
      <c r="H39" s="31"/>
      <c r="I39" s="31"/>
    </row>
    <row r="40" spans="1:9" s="22" customFormat="1" ht="12.75" customHeight="1">
      <c r="A40" s="24" t="s">
        <v>11</v>
      </c>
      <c r="B40" s="55">
        <v>0</v>
      </c>
      <c r="C40" s="52">
        <f aca="true" t="shared" si="4" ref="C40:C45">B40/$B$45</f>
        <v>0</v>
      </c>
      <c r="D40" s="48"/>
      <c r="E40" s="31"/>
      <c r="F40" s="31"/>
      <c r="G40" s="31"/>
      <c r="H40" s="31"/>
      <c r="I40" s="31"/>
    </row>
    <row r="41" spans="1:254" ht="12.75">
      <c r="A41" s="24" t="s">
        <v>12</v>
      </c>
      <c r="B41" s="27">
        <v>0</v>
      </c>
      <c r="C41" s="52">
        <f t="shared" si="4"/>
        <v>0</v>
      </c>
      <c r="D41" s="4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T41" s="17"/>
    </row>
    <row r="42" spans="1:254" ht="12.75">
      <c r="A42" s="24" t="s">
        <v>13</v>
      </c>
      <c r="B42" s="27">
        <v>4</v>
      </c>
      <c r="C42" s="52">
        <f t="shared" si="4"/>
        <v>0.4</v>
      </c>
      <c r="D42" s="4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T42" s="17"/>
    </row>
    <row r="43" spans="1:254" ht="12.75">
      <c r="A43" s="24" t="s">
        <v>14</v>
      </c>
      <c r="B43" s="27">
        <v>3</v>
      </c>
      <c r="C43" s="52">
        <f t="shared" si="4"/>
        <v>0.3</v>
      </c>
      <c r="D43" s="4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T43" s="17"/>
    </row>
    <row r="44" spans="1:254" ht="12.75">
      <c r="A44" s="24" t="s">
        <v>15</v>
      </c>
      <c r="B44" s="27">
        <v>3</v>
      </c>
      <c r="C44" s="52">
        <f t="shared" si="4"/>
        <v>0.3</v>
      </c>
      <c r="D44" s="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T44" s="17"/>
    </row>
    <row r="45" spans="1:254" ht="12.75">
      <c r="A45" s="25" t="s">
        <v>7</v>
      </c>
      <c r="B45" s="28">
        <f>SUM(B40:B44)</f>
        <v>10</v>
      </c>
      <c r="C45" s="36">
        <f t="shared" si="4"/>
        <v>1</v>
      </c>
      <c r="D45" s="4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T45" s="17"/>
    </row>
    <row r="46" spans="1:254" ht="12.75">
      <c r="A46" s="49" t="s">
        <v>16</v>
      </c>
      <c r="B46" s="92">
        <v>3.9</v>
      </c>
      <c r="C46" s="41"/>
      <c r="D46" s="4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T46" s="17"/>
    </row>
    <row r="47" spans="1:9" s="22" customFormat="1" ht="12.75" customHeight="1">
      <c r="A47" s="25"/>
      <c r="B47" s="154" t="s">
        <v>79</v>
      </c>
      <c r="C47" s="154"/>
      <c r="D47" s="44"/>
      <c r="E47" s="31"/>
      <c r="F47" s="31"/>
      <c r="G47" s="31"/>
      <c r="H47" s="31"/>
      <c r="I47" s="31"/>
    </row>
    <row r="48" spans="1:9" s="22" customFormat="1" ht="12.75" customHeight="1">
      <c r="A48" s="24" t="s">
        <v>11</v>
      </c>
      <c r="B48" s="55">
        <v>0</v>
      </c>
      <c r="C48" s="52">
        <f aca="true" t="shared" si="5" ref="C48:C53">B48/$B$53</f>
        <v>0</v>
      </c>
      <c r="D48" s="48"/>
      <c r="E48" s="31"/>
      <c r="F48" s="31"/>
      <c r="G48" s="31"/>
      <c r="H48" s="31"/>
      <c r="I48" s="31"/>
    </row>
    <row r="49" spans="1:254" ht="12.75">
      <c r="A49" s="24" t="s">
        <v>12</v>
      </c>
      <c r="B49" s="27">
        <v>1</v>
      </c>
      <c r="C49" s="52">
        <f t="shared" si="5"/>
        <v>0.027777777777777776</v>
      </c>
      <c r="D49" s="4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T49" s="17"/>
    </row>
    <row r="50" spans="1:254" ht="12.75">
      <c r="A50" s="24" t="s">
        <v>13</v>
      </c>
      <c r="B50" s="27">
        <v>5</v>
      </c>
      <c r="C50" s="52">
        <f t="shared" si="5"/>
        <v>0.1388888888888889</v>
      </c>
      <c r="D50" s="4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17"/>
    </row>
    <row r="51" spans="1:254" ht="12.75">
      <c r="A51" s="24" t="s">
        <v>14</v>
      </c>
      <c r="B51" s="27">
        <v>18</v>
      </c>
      <c r="C51" s="52">
        <f t="shared" si="5"/>
        <v>0.5</v>
      </c>
      <c r="D51" s="4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T51" s="17"/>
    </row>
    <row r="52" spans="1:254" ht="12.75">
      <c r="A52" s="24" t="s">
        <v>15</v>
      </c>
      <c r="B52" s="27">
        <v>12</v>
      </c>
      <c r="C52" s="52">
        <f t="shared" si="5"/>
        <v>0.3333333333333333</v>
      </c>
      <c r="D52" s="4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T52" s="17"/>
    </row>
    <row r="53" spans="1:254" ht="12.75">
      <c r="A53" s="25" t="s">
        <v>7</v>
      </c>
      <c r="B53" s="28">
        <f>SUM(B48:B52)</f>
        <v>36</v>
      </c>
      <c r="C53" s="36">
        <f t="shared" si="5"/>
        <v>1</v>
      </c>
      <c r="D53" s="4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T53" s="17"/>
    </row>
    <row r="54" spans="1:254" ht="12.75">
      <c r="A54" s="49" t="s">
        <v>16</v>
      </c>
      <c r="B54" s="92">
        <v>4.138</v>
      </c>
      <c r="C54" s="41"/>
      <c r="D54" s="4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T54" s="17"/>
    </row>
    <row r="55" spans="1:9" s="22" customFormat="1" ht="12.75" customHeight="1">
      <c r="A55" s="25"/>
      <c r="B55" s="154" t="s">
        <v>80</v>
      </c>
      <c r="C55" s="154"/>
      <c r="D55" s="48"/>
      <c r="E55" s="31"/>
      <c r="F55" s="31"/>
      <c r="G55" s="31"/>
      <c r="H55" s="31"/>
      <c r="I55" s="31"/>
    </row>
    <row r="56" spans="1:9" s="22" customFormat="1" ht="12.75" customHeight="1">
      <c r="A56" s="24" t="s">
        <v>11</v>
      </c>
      <c r="B56" s="55">
        <v>0</v>
      </c>
      <c r="C56" s="52">
        <f aca="true" t="shared" si="6" ref="C56:C61">B56/$B$61</f>
        <v>0</v>
      </c>
      <c r="D56" s="48"/>
      <c r="E56" s="31"/>
      <c r="F56" s="31"/>
      <c r="G56" s="31"/>
      <c r="H56" s="31"/>
      <c r="I56" s="31"/>
    </row>
    <row r="57" spans="1:254" ht="12.75">
      <c r="A57" s="24" t="s">
        <v>12</v>
      </c>
      <c r="B57" s="27">
        <v>0</v>
      </c>
      <c r="C57" s="52">
        <f t="shared" si="6"/>
        <v>0</v>
      </c>
      <c r="D57" s="4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T57" s="17"/>
    </row>
    <row r="58" spans="1:254" ht="12.75">
      <c r="A58" s="24" t="s">
        <v>13</v>
      </c>
      <c r="B58" s="27">
        <v>6</v>
      </c>
      <c r="C58" s="52">
        <f t="shared" si="6"/>
        <v>0.3157894736842105</v>
      </c>
      <c r="D58" s="4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T58" s="17"/>
    </row>
    <row r="59" spans="1:254" ht="12.75">
      <c r="A59" s="24" t="s">
        <v>14</v>
      </c>
      <c r="B59" s="27">
        <v>8</v>
      </c>
      <c r="C59" s="52">
        <f t="shared" si="6"/>
        <v>0.42105263157894735</v>
      </c>
      <c r="D59" s="4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T59" s="17"/>
    </row>
    <row r="60" spans="1:254" ht="12.75">
      <c r="A60" s="24" t="s">
        <v>15</v>
      </c>
      <c r="B60" s="27">
        <v>5</v>
      </c>
      <c r="C60" s="52">
        <f t="shared" si="6"/>
        <v>0.2631578947368421</v>
      </c>
      <c r="D60" s="4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T60" s="17"/>
    </row>
    <row r="61" spans="1:254" ht="12.75">
      <c r="A61" s="25" t="s">
        <v>7</v>
      </c>
      <c r="B61" s="28">
        <f>SUM(B56:B60)</f>
        <v>19</v>
      </c>
      <c r="C61" s="36">
        <f t="shared" si="6"/>
        <v>1</v>
      </c>
      <c r="D61" s="4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T61" s="17"/>
    </row>
    <row r="62" spans="1:254" ht="12.75">
      <c r="A62" s="49" t="s">
        <v>16</v>
      </c>
      <c r="B62" s="92">
        <v>3.947</v>
      </c>
      <c r="C62" s="41"/>
      <c r="D62" s="4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T62" s="17"/>
    </row>
    <row r="63" spans="1:9" s="22" customFormat="1" ht="12.75" customHeight="1">
      <c r="A63" s="25"/>
      <c r="B63" s="154" t="s">
        <v>8</v>
      </c>
      <c r="C63" s="154"/>
      <c r="D63" s="48"/>
      <c r="E63" s="31"/>
      <c r="F63" s="31"/>
      <c r="G63" s="31"/>
      <c r="H63" s="31"/>
      <c r="I63" s="31"/>
    </row>
    <row r="64" spans="1:9" s="22" customFormat="1" ht="12.75" customHeight="1">
      <c r="A64" s="24" t="s">
        <v>11</v>
      </c>
      <c r="B64" s="55">
        <v>0</v>
      </c>
      <c r="C64" s="52">
        <f aca="true" t="shared" si="7" ref="C64:C69">B64/$B$69</f>
        <v>0</v>
      </c>
      <c r="D64" s="48"/>
      <c r="E64" s="31"/>
      <c r="F64" s="31"/>
      <c r="G64" s="31"/>
      <c r="H64" s="31"/>
      <c r="I64" s="31"/>
    </row>
    <row r="65" spans="1:254" ht="12.75">
      <c r="A65" s="24" t="s">
        <v>12</v>
      </c>
      <c r="B65" s="27">
        <v>0</v>
      </c>
      <c r="C65" s="52">
        <f t="shared" si="7"/>
        <v>0</v>
      </c>
      <c r="D65" s="4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T65" s="17"/>
    </row>
    <row r="66" spans="1:254" ht="12.75">
      <c r="A66" s="24" t="s">
        <v>13</v>
      </c>
      <c r="B66" s="27">
        <v>1</v>
      </c>
      <c r="C66" s="52">
        <f t="shared" si="7"/>
        <v>0.3333333333333333</v>
      </c>
      <c r="D66" s="44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T66" s="17"/>
    </row>
    <row r="67" spans="1:254" ht="12.75">
      <c r="A67" s="24" t="s">
        <v>14</v>
      </c>
      <c r="B67" s="27">
        <v>1</v>
      </c>
      <c r="C67" s="52">
        <f t="shared" si="7"/>
        <v>0.3333333333333333</v>
      </c>
      <c r="D67" s="4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T67" s="17"/>
    </row>
    <row r="68" spans="1:254" ht="12.75">
      <c r="A68" s="24" t="s">
        <v>15</v>
      </c>
      <c r="B68" s="27">
        <v>1</v>
      </c>
      <c r="C68" s="52">
        <f t="shared" si="7"/>
        <v>0.3333333333333333</v>
      </c>
      <c r="D68" s="4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T68" s="17"/>
    </row>
    <row r="69" spans="1:254" ht="12.75">
      <c r="A69" s="25" t="s">
        <v>7</v>
      </c>
      <c r="B69" s="28">
        <f>SUM(B64:B68)</f>
        <v>3</v>
      </c>
      <c r="C69" s="36">
        <f t="shared" si="7"/>
        <v>1</v>
      </c>
      <c r="D69" s="4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T69" s="17"/>
    </row>
    <row r="70" spans="1:254" ht="12.75">
      <c r="A70" s="50" t="s">
        <v>16</v>
      </c>
      <c r="B70" s="93">
        <v>4</v>
      </c>
      <c r="C70" s="42"/>
      <c r="D70" s="4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T70" s="17"/>
    </row>
    <row r="71" spans="1:9" s="29" customFormat="1" ht="24.75" customHeight="1">
      <c r="A71" s="150" t="s">
        <v>37</v>
      </c>
      <c r="B71" s="150"/>
      <c r="C71" s="150"/>
      <c r="D71" s="48"/>
      <c r="E71" s="31"/>
      <c r="F71" s="31"/>
      <c r="G71" s="31"/>
      <c r="H71" s="31"/>
      <c r="I71" s="31"/>
    </row>
    <row r="72" spans="1:4" ht="12.75">
      <c r="A72" s="66"/>
      <c r="D72" s="48"/>
    </row>
  </sheetData>
  <sheetProtection selectLockedCells="1" selectUnlockedCells="1"/>
  <mergeCells count="12">
    <mergeCell ref="A1:C1"/>
    <mergeCell ref="B14:C14"/>
    <mergeCell ref="B15:C15"/>
    <mergeCell ref="B23:C23"/>
    <mergeCell ref="A2:C2"/>
    <mergeCell ref="B5:C5"/>
    <mergeCell ref="B31:C31"/>
    <mergeCell ref="B39:C39"/>
    <mergeCell ref="B63:C63"/>
    <mergeCell ref="A71:C71"/>
    <mergeCell ref="B47:C47"/>
    <mergeCell ref="B55:C55"/>
  </mergeCells>
  <printOptions horizontalCentered="1"/>
  <pageMargins left="0" right="0" top="0.5905511811023623" bottom="0.3937007874015748" header="0.5118110236220472" footer="0.5118110236220472"/>
  <pageSetup fitToHeight="2" fitToWidth="1" horizontalDpi="600" verticalDpi="600" orientation="portrait" paperSize="9" r:id="rId1"/>
  <rowBreaks count="2" manualBreakCount="2">
    <brk id="28" max="255" man="1"/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5"/>
  <sheetViews>
    <sheetView zoomScalePageLayoutView="0" workbookViewId="0" topLeftCell="A1">
      <selection activeCell="K10" sqref="K10"/>
    </sheetView>
  </sheetViews>
  <sheetFormatPr defaultColWidth="8.7109375" defaultRowHeight="12.75"/>
  <cols>
    <col min="1" max="1" width="32.7109375" style="31" customWidth="1"/>
    <col min="2" max="2" width="12.421875" style="31" customWidth="1"/>
    <col min="3" max="3" width="16.7109375" style="31" customWidth="1"/>
    <col min="4" max="10" width="8.7109375" style="31" customWidth="1"/>
    <col min="11" max="252" width="9.28125" style="31" customWidth="1"/>
  </cols>
  <sheetData>
    <row r="1" spans="1:256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58"/>
      <c r="IU1" s="60"/>
      <c r="IV1" s="60"/>
    </row>
    <row r="2" spans="1:254" s="17" customFormat="1" ht="24" customHeight="1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IS2"/>
      <c r="IT2"/>
    </row>
    <row r="3" spans="1:254" s="17" customFormat="1" ht="6.75" customHeight="1">
      <c r="A3" s="18"/>
      <c r="B3" s="18"/>
      <c r="C3" s="18"/>
      <c r="D3" s="18"/>
      <c r="IS3"/>
      <c r="IT3"/>
    </row>
    <row r="4" spans="1:10" s="22" customFormat="1" ht="39.75" customHeight="1">
      <c r="A4" s="155" t="s">
        <v>155</v>
      </c>
      <c r="B4" s="165" t="s">
        <v>147</v>
      </c>
      <c r="C4" s="165"/>
      <c r="D4" s="159" t="s">
        <v>177</v>
      </c>
      <c r="E4" s="159"/>
      <c r="F4" s="159"/>
      <c r="G4" s="159"/>
      <c r="H4" s="159"/>
      <c r="I4" s="159"/>
      <c r="J4" s="160" t="s">
        <v>16</v>
      </c>
    </row>
    <row r="5" spans="1:10" s="22" customFormat="1" ht="30" customHeight="1">
      <c r="A5" s="156"/>
      <c r="B5" s="89" t="s">
        <v>144</v>
      </c>
      <c r="C5" s="97" t="s">
        <v>146</v>
      </c>
      <c r="D5" s="68" t="s">
        <v>11</v>
      </c>
      <c r="E5" s="68" t="s">
        <v>12</v>
      </c>
      <c r="F5" s="68" t="s">
        <v>13</v>
      </c>
      <c r="G5" s="68" t="s">
        <v>14</v>
      </c>
      <c r="H5" s="68" t="s">
        <v>15</v>
      </c>
      <c r="I5" s="68" t="s">
        <v>7</v>
      </c>
      <c r="J5" s="161"/>
    </row>
    <row r="6" spans="1:10" s="22" customFormat="1" ht="18" customHeight="1">
      <c r="A6" s="25"/>
      <c r="B6" s="25"/>
      <c r="C6" s="25"/>
      <c r="D6" s="158" t="s">
        <v>72</v>
      </c>
      <c r="E6" s="158"/>
      <c r="F6" s="158"/>
      <c r="G6" s="158"/>
      <c r="H6" s="158"/>
      <c r="I6" s="158"/>
      <c r="J6" s="51"/>
    </row>
    <row r="7" spans="1:10" s="22" customFormat="1" ht="12.75">
      <c r="A7" s="67" t="s">
        <v>79</v>
      </c>
      <c r="B7" s="53">
        <v>36</v>
      </c>
      <c r="C7" s="38">
        <f aca="true" t="shared" si="0" ref="C7:C13">B7/52</f>
        <v>0.6923076923076923</v>
      </c>
      <c r="D7" s="82">
        <v>0</v>
      </c>
      <c r="E7" s="82">
        <v>0.027777777777777776</v>
      </c>
      <c r="F7" s="82">
        <v>0.1388888888888889</v>
      </c>
      <c r="G7" s="82">
        <v>0.5</v>
      </c>
      <c r="H7" s="82">
        <v>0.3333333333333333</v>
      </c>
      <c r="I7" s="83">
        <v>1</v>
      </c>
      <c r="J7" s="99">
        <v>4.138</v>
      </c>
    </row>
    <row r="8" spans="1:10" s="22" customFormat="1" ht="12.75">
      <c r="A8" s="67" t="s">
        <v>75</v>
      </c>
      <c r="B8" s="53">
        <v>29</v>
      </c>
      <c r="C8" s="38">
        <f t="shared" si="0"/>
        <v>0.5576923076923077</v>
      </c>
      <c r="D8" s="82">
        <v>0</v>
      </c>
      <c r="E8" s="82">
        <v>0</v>
      </c>
      <c r="F8" s="82">
        <v>0.20689655172413793</v>
      </c>
      <c r="G8" s="82">
        <v>0.41379310344827586</v>
      </c>
      <c r="H8" s="82">
        <v>0.3793103448275862</v>
      </c>
      <c r="I8" s="83">
        <v>1</v>
      </c>
      <c r="J8" s="99">
        <v>4.17</v>
      </c>
    </row>
    <row r="9" spans="1:10" s="22" customFormat="1" ht="12.75">
      <c r="A9" s="67" t="s">
        <v>80</v>
      </c>
      <c r="B9" s="53">
        <v>19</v>
      </c>
      <c r="C9" s="38">
        <f t="shared" si="0"/>
        <v>0.36538461538461536</v>
      </c>
      <c r="D9" s="82">
        <v>0</v>
      </c>
      <c r="E9" s="82">
        <v>0</v>
      </c>
      <c r="F9" s="82">
        <v>0.3157894736842105</v>
      </c>
      <c r="G9" s="82">
        <v>0.42105263157894735</v>
      </c>
      <c r="H9" s="82">
        <v>0.2631578947368421</v>
      </c>
      <c r="I9" s="83">
        <v>1</v>
      </c>
      <c r="J9" s="99">
        <v>3.947</v>
      </c>
    </row>
    <row r="10" spans="1:10" s="22" customFormat="1" ht="26.25">
      <c r="A10" s="67" t="s">
        <v>76</v>
      </c>
      <c r="B10" s="53">
        <v>15</v>
      </c>
      <c r="C10" s="38">
        <f t="shared" si="0"/>
        <v>0.28846153846153844</v>
      </c>
      <c r="D10" s="82">
        <v>0</v>
      </c>
      <c r="E10" s="82">
        <v>0.13333333333333333</v>
      </c>
      <c r="F10" s="82">
        <v>0.2</v>
      </c>
      <c r="G10" s="82">
        <v>0.4</v>
      </c>
      <c r="H10" s="82">
        <v>0.26666666666666666</v>
      </c>
      <c r="I10" s="83">
        <v>1</v>
      </c>
      <c r="J10" s="99">
        <v>3.8</v>
      </c>
    </row>
    <row r="11" spans="1:10" s="22" customFormat="1" ht="26.25">
      <c r="A11" s="67" t="s">
        <v>77</v>
      </c>
      <c r="B11" s="53">
        <v>14</v>
      </c>
      <c r="C11" s="38">
        <f t="shared" si="0"/>
        <v>0.2692307692307692</v>
      </c>
      <c r="D11" s="82">
        <v>0</v>
      </c>
      <c r="E11" s="82">
        <v>0</v>
      </c>
      <c r="F11" s="82">
        <v>0.21428571428571427</v>
      </c>
      <c r="G11" s="82">
        <v>0.5</v>
      </c>
      <c r="H11" s="82">
        <v>0.2857142857142857</v>
      </c>
      <c r="I11" s="83">
        <v>1</v>
      </c>
      <c r="J11" s="99">
        <v>4.07</v>
      </c>
    </row>
    <row r="12" spans="1:254" ht="12.75">
      <c r="A12" s="67" t="s">
        <v>78</v>
      </c>
      <c r="B12" s="53">
        <v>10</v>
      </c>
      <c r="C12" s="38">
        <f t="shared" si="0"/>
        <v>0.19230769230769232</v>
      </c>
      <c r="D12" s="82">
        <v>0</v>
      </c>
      <c r="E12" s="82">
        <v>0</v>
      </c>
      <c r="F12" s="82">
        <v>0.4</v>
      </c>
      <c r="G12" s="82">
        <v>0.3</v>
      </c>
      <c r="H12" s="82">
        <v>0.3</v>
      </c>
      <c r="I12" s="83">
        <v>1</v>
      </c>
      <c r="J12" s="99">
        <v>3.9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17"/>
    </row>
    <row r="13" spans="1:254" ht="12.75">
      <c r="A13" s="34" t="s">
        <v>8</v>
      </c>
      <c r="B13" s="72">
        <v>3</v>
      </c>
      <c r="C13" s="98">
        <f t="shared" si="0"/>
        <v>0.057692307692307696</v>
      </c>
      <c r="D13" s="84">
        <v>0</v>
      </c>
      <c r="E13" s="84">
        <v>0</v>
      </c>
      <c r="F13" s="84">
        <v>0.3333333333333333</v>
      </c>
      <c r="G13" s="84">
        <v>0.3333333333333333</v>
      </c>
      <c r="H13" s="84">
        <v>0.3333333333333333</v>
      </c>
      <c r="I13" s="85">
        <v>1</v>
      </c>
      <c r="J13" s="100">
        <v>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17"/>
    </row>
    <row r="14" spans="1:10" s="29" customFormat="1" ht="12" customHeight="1">
      <c r="A14" s="163" t="s">
        <v>37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2:3" ht="12.75">
      <c r="B15" s="53"/>
      <c r="C15" s="91"/>
    </row>
    <row r="16" spans="2:3" ht="12.75">
      <c r="B16" s="53"/>
      <c r="C16" s="91"/>
    </row>
    <row r="17" spans="2:3" ht="12.75">
      <c r="B17" s="53"/>
      <c r="C17" s="91"/>
    </row>
    <row r="18" spans="2:4" ht="12.75">
      <c r="B18" s="53"/>
      <c r="C18" s="91"/>
      <c r="D18" s="32"/>
    </row>
    <row r="19" spans="2:4" ht="12.75">
      <c r="B19" s="53"/>
      <c r="C19" s="91"/>
      <c r="D19" s="32"/>
    </row>
    <row r="20" spans="2:3" ht="12.75">
      <c r="B20" s="53"/>
      <c r="C20" s="91"/>
    </row>
    <row r="21" spans="1:4" ht="12.75">
      <c r="A21" s="81"/>
      <c r="B21" s="53"/>
      <c r="C21" s="91"/>
      <c r="D21" s="81"/>
    </row>
    <row r="22" spans="1:4" ht="12.75">
      <c r="A22" s="81"/>
      <c r="B22" s="53"/>
      <c r="C22" s="91"/>
      <c r="D22" s="81"/>
    </row>
    <row r="23" spans="1:4" ht="12.75">
      <c r="A23" s="81"/>
      <c r="B23" s="81"/>
      <c r="C23" s="81"/>
      <c r="D23" s="81"/>
    </row>
    <row r="24" spans="1:4" ht="12.75">
      <c r="A24" s="81"/>
      <c r="B24" s="81"/>
      <c r="C24" s="81"/>
      <c r="D24" s="81"/>
    </row>
    <row r="25" spans="1:4" ht="12.75">
      <c r="A25" s="81"/>
      <c r="B25" s="81"/>
      <c r="C25" s="81"/>
      <c r="D25" s="81"/>
    </row>
  </sheetData>
  <sheetProtection selectLockedCells="1" selectUnlockedCells="1"/>
  <mergeCells count="8">
    <mergeCell ref="A14:J14"/>
    <mergeCell ref="A1:J1"/>
    <mergeCell ref="A2:J2"/>
    <mergeCell ref="A4:A5"/>
    <mergeCell ref="D4:I4"/>
    <mergeCell ref="J4:J5"/>
    <mergeCell ref="D6:I6"/>
    <mergeCell ref="B4:C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7" r:id="rId1"/>
  <rowBreaks count="2" manualBreakCount="2">
    <brk id="24" max="255" man="1"/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PageLayoutView="0" workbookViewId="0" topLeftCell="A5">
      <selection activeCell="M9" sqref="M9"/>
    </sheetView>
  </sheetViews>
  <sheetFormatPr defaultColWidth="9.28125" defaultRowHeight="12.75"/>
  <cols>
    <col min="1" max="1" width="39.7109375" style="31" customWidth="1"/>
    <col min="2" max="5" width="9.7109375" style="31" customWidth="1"/>
    <col min="6" max="6" width="0.99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230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213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/>
      <c r="B6" s="152" t="s">
        <v>184</v>
      </c>
      <c r="C6" s="152"/>
      <c r="D6" s="152"/>
      <c r="E6" s="152"/>
      <c r="F6" s="136"/>
      <c r="G6" s="152" t="s">
        <v>185</v>
      </c>
      <c r="H6" s="152"/>
      <c r="I6" s="152"/>
      <c r="J6" s="152"/>
      <c r="K6" s="27"/>
      <c r="L6" s="28"/>
      <c r="M6" s="81"/>
    </row>
    <row r="7" spans="1:13" s="22" customFormat="1" ht="14.25" customHeight="1">
      <c r="A7" s="25" t="s">
        <v>222</v>
      </c>
      <c r="B7" s="133">
        <v>52</v>
      </c>
      <c r="C7" s="133">
        <v>11</v>
      </c>
      <c r="D7" s="133">
        <v>33</v>
      </c>
      <c r="E7" s="133">
        <v>8</v>
      </c>
      <c r="F7" s="136"/>
      <c r="G7" s="141"/>
      <c r="H7" s="141"/>
      <c r="I7" s="141"/>
      <c r="J7" s="141"/>
      <c r="K7" s="27"/>
      <c r="L7" s="28"/>
      <c r="M7" s="81"/>
    </row>
    <row r="8" spans="1:13" s="22" customFormat="1" ht="14.25" customHeight="1">
      <c r="A8" s="25"/>
      <c r="B8" s="141"/>
      <c r="C8" s="141"/>
      <c r="D8" s="141"/>
      <c r="E8" s="141"/>
      <c r="F8" s="136"/>
      <c r="G8" s="141"/>
      <c r="H8" s="141"/>
      <c r="I8" s="141"/>
      <c r="J8" s="141"/>
      <c r="K8" s="27"/>
      <c r="L8" s="28"/>
      <c r="M8" s="81"/>
    </row>
    <row r="9" spans="1:13" s="22" customFormat="1" ht="12.75">
      <c r="A9" s="67" t="s">
        <v>75</v>
      </c>
      <c r="B9" s="133">
        <v>29</v>
      </c>
      <c r="C9" s="27">
        <v>5</v>
      </c>
      <c r="D9" s="27">
        <v>21</v>
      </c>
      <c r="E9" s="27">
        <v>3</v>
      </c>
      <c r="F9" s="129"/>
      <c r="G9" s="139">
        <f>B9/52</f>
        <v>0.5576923076923077</v>
      </c>
      <c r="H9" s="102">
        <f>C9/11</f>
        <v>0.45454545454545453</v>
      </c>
      <c r="I9" s="102">
        <f>D9/33</f>
        <v>0.6363636363636364</v>
      </c>
      <c r="J9" s="102">
        <f>E9/8</f>
        <v>0.375</v>
      </c>
      <c r="K9" s="31"/>
      <c r="L9" s="31"/>
      <c r="M9" s="31"/>
    </row>
    <row r="10" spans="1:13" s="22" customFormat="1" ht="26.25">
      <c r="A10" s="67" t="s">
        <v>76</v>
      </c>
      <c r="B10" s="133">
        <v>15</v>
      </c>
      <c r="C10" s="27">
        <v>2</v>
      </c>
      <c r="D10" s="27">
        <v>11</v>
      </c>
      <c r="E10" s="27">
        <v>2</v>
      </c>
      <c r="F10" s="129"/>
      <c r="G10" s="139">
        <f aca="true" t="shared" si="0" ref="G10:G15">B10/52</f>
        <v>0.28846153846153844</v>
      </c>
      <c r="H10" s="102">
        <f aca="true" t="shared" si="1" ref="H10:H15">C10/11</f>
        <v>0.18181818181818182</v>
      </c>
      <c r="I10" s="102">
        <f aca="true" t="shared" si="2" ref="I10:I15">D10/33</f>
        <v>0.3333333333333333</v>
      </c>
      <c r="J10" s="102">
        <f aca="true" t="shared" si="3" ref="J10:J15">E10/8</f>
        <v>0.25</v>
      </c>
      <c r="K10" s="31"/>
      <c r="L10" s="31"/>
      <c r="M10" s="31"/>
    </row>
    <row r="11" spans="1:13" s="22" customFormat="1" ht="33" customHeight="1">
      <c r="A11" s="67" t="s">
        <v>77</v>
      </c>
      <c r="B11" s="133">
        <v>14</v>
      </c>
      <c r="C11" s="27">
        <v>1</v>
      </c>
      <c r="D11" s="27">
        <v>9</v>
      </c>
      <c r="E11" s="27">
        <v>4</v>
      </c>
      <c r="F11" s="129"/>
      <c r="G11" s="139">
        <f t="shared" si="0"/>
        <v>0.2692307692307692</v>
      </c>
      <c r="H11" s="102">
        <f t="shared" si="1"/>
        <v>0.09090909090909091</v>
      </c>
      <c r="I11" s="102">
        <f t="shared" si="2"/>
        <v>0.2727272727272727</v>
      </c>
      <c r="J11" s="102">
        <f t="shared" si="3"/>
        <v>0.5</v>
      </c>
      <c r="K11" s="31"/>
      <c r="L11" s="31"/>
      <c r="M11" s="31"/>
    </row>
    <row r="12" spans="1:13" s="22" customFormat="1" ht="13.5" customHeight="1">
      <c r="A12" s="67" t="s">
        <v>78</v>
      </c>
      <c r="B12" s="133">
        <v>10</v>
      </c>
      <c r="C12" s="27">
        <v>2</v>
      </c>
      <c r="D12" s="27">
        <v>4</v>
      </c>
      <c r="E12" s="27">
        <v>4</v>
      </c>
      <c r="F12" s="129"/>
      <c r="G12" s="139">
        <f t="shared" si="0"/>
        <v>0.19230769230769232</v>
      </c>
      <c r="H12" s="102">
        <f t="shared" si="1"/>
        <v>0.18181818181818182</v>
      </c>
      <c r="I12" s="102">
        <f t="shared" si="2"/>
        <v>0.12121212121212122</v>
      </c>
      <c r="J12" s="102">
        <f t="shared" si="3"/>
        <v>0.5</v>
      </c>
      <c r="K12" s="31"/>
      <c r="L12" s="31"/>
      <c r="M12" s="31"/>
    </row>
    <row r="13" spans="1:13" s="22" customFormat="1" ht="12.75">
      <c r="A13" s="67" t="s">
        <v>79</v>
      </c>
      <c r="B13" s="133">
        <v>36</v>
      </c>
      <c r="C13" s="27">
        <v>8</v>
      </c>
      <c r="D13" s="27">
        <v>21</v>
      </c>
      <c r="E13" s="27">
        <v>7</v>
      </c>
      <c r="F13" s="129"/>
      <c r="G13" s="139">
        <f t="shared" si="0"/>
        <v>0.6923076923076923</v>
      </c>
      <c r="H13" s="102">
        <f t="shared" si="1"/>
        <v>0.7272727272727273</v>
      </c>
      <c r="I13" s="102">
        <f t="shared" si="2"/>
        <v>0.6363636363636364</v>
      </c>
      <c r="J13" s="102">
        <f t="shared" si="3"/>
        <v>0.875</v>
      </c>
      <c r="K13" s="31"/>
      <c r="L13" s="31"/>
      <c r="M13" s="31"/>
    </row>
    <row r="14" spans="1:13" s="22" customFormat="1" ht="12.75">
      <c r="A14" s="67" t="s">
        <v>80</v>
      </c>
      <c r="B14" s="133">
        <v>19</v>
      </c>
      <c r="C14" s="27">
        <v>3</v>
      </c>
      <c r="D14" s="27">
        <v>10</v>
      </c>
      <c r="E14" s="27">
        <v>6</v>
      </c>
      <c r="F14" s="129"/>
      <c r="G14" s="139">
        <f t="shared" si="0"/>
        <v>0.36538461538461536</v>
      </c>
      <c r="H14" s="102">
        <f t="shared" si="1"/>
        <v>0.2727272727272727</v>
      </c>
      <c r="I14" s="102">
        <f t="shared" si="2"/>
        <v>0.30303030303030304</v>
      </c>
      <c r="J14" s="102">
        <f t="shared" si="3"/>
        <v>0.75</v>
      </c>
      <c r="K14" s="31"/>
      <c r="L14" s="31"/>
      <c r="M14" s="31"/>
    </row>
    <row r="15" spans="1:13" s="22" customFormat="1" ht="12.75">
      <c r="A15" s="67" t="s">
        <v>8</v>
      </c>
      <c r="B15" s="133">
        <v>3</v>
      </c>
      <c r="C15" s="27">
        <v>1</v>
      </c>
      <c r="D15" s="27">
        <v>1</v>
      </c>
      <c r="E15" s="27">
        <v>1</v>
      </c>
      <c r="F15" s="129"/>
      <c r="G15" s="140">
        <f t="shared" si="0"/>
        <v>0.057692307692307696</v>
      </c>
      <c r="H15" s="103">
        <f t="shared" si="1"/>
        <v>0.09090909090909091</v>
      </c>
      <c r="I15" s="103">
        <f t="shared" si="2"/>
        <v>0.030303030303030304</v>
      </c>
      <c r="J15" s="103">
        <f t="shared" si="3"/>
        <v>0.125</v>
      </c>
      <c r="K15" s="31"/>
      <c r="L15" s="31"/>
      <c r="M15" s="31"/>
    </row>
    <row r="16" spans="1:13" s="29" customFormat="1" ht="24.75" customHeight="1">
      <c r="A16" s="163" t="s">
        <v>37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31"/>
      <c r="L16" s="31"/>
      <c r="M16" s="31"/>
    </row>
    <row r="17" spans="1:8" ht="12.75">
      <c r="A17" s="66"/>
      <c r="H17" s="48"/>
    </row>
  </sheetData>
  <sheetProtection/>
  <mergeCells count="6">
    <mergeCell ref="B6:E6"/>
    <mergeCell ref="G6:J6"/>
    <mergeCell ref="A16:J16"/>
    <mergeCell ref="A2:J2"/>
    <mergeCell ref="A1:G1"/>
    <mergeCell ref="B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7"/>
  <sheetViews>
    <sheetView zoomScalePageLayoutView="0" workbookViewId="0" topLeftCell="A7">
      <selection activeCell="N5" sqref="N5"/>
    </sheetView>
  </sheetViews>
  <sheetFormatPr defaultColWidth="9.28125" defaultRowHeight="12.75"/>
  <cols>
    <col min="1" max="1" width="39.7109375" style="31" customWidth="1"/>
    <col min="2" max="3" width="7.7109375" style="31" customWidth="1"/>
    <col min="4" max="5" width="11.7109375" style="31" customWidth="1"/>
    <col min="6" max="6" width="7.7109375" style="31" customWidth="1"/>
    <col min="7" max="7" width="0.9921875" style="31" customWidth="1"/>
    <col min="8" max="8" width="7.7109375" style="43" customWidth="1"/>
    <col min="9" max="9" width="7.7109375" style="31" customWidth="1"/>
    <col min="10" max="11" width="11.7109375" style="31" customWidth="1"/>
    <col min="12" max="12" width="7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213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/>
      <c r="B6" s="152" t="s">
        <v>184</v>
      </c>
      <c r="C6" s="152"/>
      <c r="D6" s="152"/>
      <c r="E6" s="152"/>
      <c r="F6" s="152"/>
      <c r="G6" s="136"/>
      <c r="H6" s="152" t="s">
        <v>185</v>
      </c>
      <c r="I6" s="152"/>
      <c r="J6" s="152"/>
      <c r="K6" s="152"/>
      <c r="L6" s="152"/>
      <c r="M6" s="27"/>
      <c r="N6" s="28"/>
      <c r="O6" s="81"/>
    </row>
    <row r="7" spans="1:15" s="22" customFormat="1" ht="14.25" customHeight="1">
      <c r="A7" s="25" t="s">
        <v>222</v>
      </c>
      <c r="B7" s="26">
        <f>SUM(C7:F7)</f>
        <v>52</v>
      </c>
      <c r="C7" s="26">
        <v>28</v>
      </c>
      <c r="D7" s="26">
        <v>14</v>
      </c>
      <c r="E7" s="30">
        <v>3</v>
      </c>
      <c r="F7" s="26">
        <v>7</v>
      </c>
      <c r="G7" s="136"/>
      <c r="H7" s="141"/>
      <c r="I7" s="141"/>
      <c r="J7" s="141"/>
      <c r="K7" s="141"/>
      <c r="L7" s="141"/>
      <c r="M7" s="27"/>
      <c r="N7" s="28"/>
      <c r="O7" s="81"/>
    </row>
    <row r="8" spans="1:15" s="22" customFormat="1" ht="14.25" customHeight="1">
      <c r="A8" s="25"/>
      <c r="B8" s="141"/>
      <c r="C8" s="141"/>
      <c r="D8" s="141"/>
      <c r="E8" s="141"/>
      <c r="F8" s="141"/>
      <c r="G8" s="136"/>
      <c r="H8" s="141"/>
      <c r="I8" s="141"/>
      <c r="J8" s="141"/>
      <c r="K8" s="141"/>
      <c r="L8" s="141"/>
      <c r="M8" s="27"/>
      <c r="N8" s="28"/>
      <c r="O8" s="81"/>
    </row>
    <row r="9" spans="1:15" s="22" customFormat="1" ht="12.75">
      <c r="A9" s="67" t="s">
        <v>75</v>
      </c>
      <c r="B9" s="133">
        <v>29</v>
      </c>
      <c r="C9" s="27">
        <v>17</v>
      </c>
      <c r="D9" s="27">
        <v>5</v>
      </c>
      <c r="E9" s="27">
        <v>2</v>
      </c>
      <c r="F9" s="27">
        <v>5</v>
      </c>
      <c r="G9" s="129"/>
      <c r="H9" s="139">
        <f>B9/52</f>
        <v>0.5576923076923077</v>
      </c>
      <c r="I9" s="102">
        <f>C9/28</f>
        <v>0.6071428571428571</v>
      </c>
      <c r="J9" s="102">
        <f>D9/14</f>
        <v>0.35714285714285715</v>
      </c>
      <c r="K9" s="102">
        <f>E9/3</f>
        <v>0.6666666666666666</v>
      </c>
      <c r="L9" s="102">
        <f>F9/7</f>
        <v>0.7142857142857143</v>
      </c>
      <c r="M9" s="31"/>
      <c r="N9" s="31"/>
      <c r="O9" s="31"/>
    </row>
    <row r="10" spans="1:15" s="22" customFormat="1" ht="26.25">
      <c r="A10" s="67" t="s">
        <v>76</v>
      </c>
      <c r="B10" s="133">
        <v>15</v>
      </c>
      <c r="C10" s="27">
        <v>8</v>
      </c>
      <c r="D10" s="27">
        <v>5</v>
      </c>
      <c r="E10" s="27">
        <v>0</v>
      </c>
      <c r="F10" s="27">
        <v>2</v>
      </c>
      <c r="G10" s="129"/>
      <c r="H10" s="139">
        <f aca="true" t="shared" si="0" ref="H10:H15">B10/52</f>
        <v>0.28846153846153844</v>
      </c>
      <c r="I10" s="102">
        <f aca="true" t="shared" si="1" ref="I10:I15">C10/28</f>
        <v>0.2857142857142857</v>
      </c>
      <c r="J10" s="102">
        <f aca="true" t="shared" si="2" ref="J10:J15">D10/14</f>
        <v>0.35714285714285715</v>
      </c>
      <c r="K10" s="102">
        <f aca="true" t="shared" si="3" ref="K10:K15">E10/3</f>
        <v>0</v>
      </c>
      <c r="L10" s="102">
        <f aca="true" t="shared" si="4" ref="L10:L15">F10/7</f>
        <v>0.2857142857142857</v>
      </c>
      <c r="M10" s="31"/>
      <c r="N10" s="31"/>
      <c r="O10" s="31"/>
    </row>
    <row r="11" spans="1:15" s="22" customFormat="1" ht="33" customHeight="1">
      <c r="A11" s="67" t="s">
        <v>77</v>
      </c>
      <c r="B11" s="133">
        <v>14</v>
      </c>
      <c r="C11" s="27">
        <v>6</v>
      </c>
      <c r="D11" s="27">
        <v>4</v>
      </c>
      <c r="E11" s="27">
        <v>1</v>
      </c>
      <c r="F11" s="27">
        <v>3</v>
      </c>
      <c r="G11" s="129"/>
      <c r="H11" s="139">
        <f t="shared" si="0"/>
        <v>0.2692307692307692</v>
      </c>
      <c r="I11" s="102">
        <f t="shared" si="1"/>
        <v>0.21428571428571427</v>
      </c>
      <c r="J11" s="102">
        <f t="shared" si="2"/>
        <v>0.2857142857142857</v>
      </c>
      <c r="K11" s="102">
        <f t="shared" si="3"/>
        <v>0.3333333333333333</v>
      </c>
      <c r="L11" s="102">
        <f t="shared" si="4"/>
        <v>0.42857142857142855</v>
      </c>
      <c r="M11" s="31"/>
      <c r="N11" s="31"/>
      <c r="O11" s="31"/>
    </row>
    <row r="12" spans="1:15" s="22" customFormat="1" ht="13.5" customHeight="1">
      <c r="A12" s="67" t="s">
        <v>78</v>
      </c>
      <c r="B12" s="133">
        <v>10</v>
      </c>
      <c r="C12" s="27">
        <v>5</v>
      </c>
      <c r="D12" s="27">
        <v>3</v>
      </c>
      <c r="E12" s="27">
        <v>0</v>
      </c>
      <c r="F12" s="27">
        <v>2</v>
      </c>
      <c r="G12" s="129"/>
      <c r="H12" s="139">
        <f t="shared" si="0"/>
        <v>0.19230769230769232</v>
      </c>
      <c r="I12" s="102">
        <f t="shared" si="1"/>
        <v>0.17857142857142858</v>
      </c>
      <c r="J12" s="102">
        <f t="shared" si="2"/>
        <v>0.21428571428571427</v>
      </c>
      <c r="K12" s="102">
        <f t="shared" si="3"/>
        <v>0</v>
      </c>
      <c r="L12" s="102">
        <f t="shared" si="4"/>
        <v>0.2857142857142857</v>
      </c>
      <c r="M12" s="31"/>
      <c r="N12" s="31"/>
      <c r="O12" s="31"/>
    </row>
    <row r="13" spans="1:15" s="22" customFormat="1" ht="12.75">
      <c r="A13" s="67" t="s">
        <v>79</v>
      </c>
      <c r="B13" s="133">
        <v>36</v>
      </c>
      <c r="C13" s="27">
        <v>18</v>
      </c>
      <c r="D13" s="27">
        <v>10</v>
      </c>
      <c r="E13" s="27">
        <v>3</v>
      </c>
      <c r="F13" s="27">
        <v>5</v>
      </c>
      <c r="G13" s="129"/>
      <c r="H13" s="139">
        <f t="shared" si="0"/>
        <v>0.6923076923076923</v>
      </c>
      <c r="I13" s="102">
        <f t="shared" si="1"/>
        <v>0.6428571428571429</v>
      </c>
      <c r="J13" s="102">
        <f t="shared" si="2"/>
        <v>0.7142857142857143</v>
      </c>
      <c r="K13" s="102">
        <f t="shared" si="3"/>
        <v>1</v>
      </c>
      <c r="L13" s="102">
        <f t="shared" si="4"/>
        <v>0.7142857142857143</v>
      </c>
      <c r="M13" s="31"/>
      <c r="N13" s="31"/>
      <c r="O13" s="31"/>
    </row>
    <row r="14" spans="1:15" s="22" customFormat="1" ht="12.75">
      <c r="A14" s="67" t="s">
        <v>80</v>
      </c>
      <c r="B14" s="133">
        <v>19</v>
      </c>
      <c r="C14" s="27">
        <v>8</v>
      </c>
      <c r="D14" s="27">
        <v>5</v>
      </c>
      <c r="E14" s="27">
        <v>3</v>
      </c>
      <c r="F14" s="27">
        <v>3</v>
      </c>
      <c r="G14" s="129"/>
      <c r="H14" s="139">
        <f t="shared" si="0"/>
        <v>0.36538461538461536</v>
      </c>
      <c r="I14" s="102">
        <f t="shared" si="1"/>
        <v>0.2857142857142857</v>
      </c>
      <c r="J14" s="102">
        <f t="shared" si="2"/>
        <v>0.35714285714285715</v>
      </c>
      <c r="K14" s="102">
        <f t="shared" si="3"/>
        <v>1</v>
      </c>
      <c r="L14" s="102">
        <f t="shared" si="4"/>
        <v>0.42857142857142855</v>
      </c>
      <c r="M14" s="31"/>
      <c r="N14" s="31"/>
      <c r="O14" s="31"/>
    </row>
    <row r="15" spans="1:15" s="22" customFormat="1" ht="12.75">
      <c r="A15" s="67" t="s">
        <v>8</v>
      </c>
      <c r="B15" s="133">
        <v>3</v>
      </c>
      <c r="C15" s="27">
        <v>0</v>
      </c>
      <c r="D15" s="27">
        <v>2</v>
      </c>
      <c r="E15" s="27">
        <v>0</v>
      </c>
      <c r="F15" s="27">
        <v>1</v>
      </c>
      <c r="G15" s="129"/>
      <c r="H15" s="140">
        <f t="shared" si="0"/>
        <v>0.057692307692307696</v>
      </c>
      <c r="I15" s="103">
        <f t="shared" si="1"/>
        <v>0</v>
      </c>
      <c r="J15" s="103">
        <f t="shared" si="2"/>
        <v>0.14285714285714285</v>
      </c>
      <c r="K15" s="103">
        <f t="shared" si="3"/>
        <v>0</v>
      </c>
      <c r="L15" s="103">
        <f t="shared" si="4"/>
        <v>0.14285714285714285</v>
      </c>
      <c r="M15" s="31"/>
      <c r="N15" s="31"/>
      <c r="O15" s="31"/>
    </row>
    <row r="16" spans="1:15" s="29" customFormat="1" ht="12.75">
      <c r="A16" s="163" t="s">
        <v>37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31"/>
      <c r="N16" s="31"/>
      <c r="O16" s="31"/>
    </row>
    <row r="17" spans="1:9" ht="12.75">
      <c r="A17" s="66"/>
      <c r="I17" s="48"/>
    </row>
  </sheetData>
  <sheetProtection/>
  <mergeCells count="6">
    <mergeCell ref="A1:H1"/>
    <mergeCell ref="A2:L2"/>
    <mergeCell ref="B5:L5"/>
    <mergeCell ref="B6:F6"/>
    <mergeCell ref="H6:L6"/>
    <mergeCell ref="A16:L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IT64"/>
  <sheetViews>
    <sheetView zoomScalePageLayoutView="0" workbookViewId="0" topLeftCell="A6">
      <selection activeCell="E11" sqref="E11"/>
    </sheetView>
  </sheetViews>
  <sheetFormatPr defaultColWidth="9.140625" defaultRowHeight="12.75"/>
  <cols>
    <col min="1" max="1" width="32.7109375" style="31" customWidth="1"/>
    <col min="2" max="2" width="24.7109375" style="31" customWidth="1"/>
    <col min="3" max="3" width="24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160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4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39" customHeight="1">
      <c r="A5" s="25"/>
      <c r="B5" s="152" t="s">
        <v>216</v>
      </c>
      <c r="C5" s="152"/>
      <c r="D5" s="44"/>
      <c r="E5" s="31"/>
      <c r="F5" s="31"/>
      <c r="G5" s="31"/>
      <c r="H5" s="31"/>
      <c r="I5" s="31"/>
    </row>
    <row r="6" spans="1:9" s="22" customFormat="1" ht="13.5">
      <c r="A6" s="70" t="s">
        <v>85</v>
      </c>
      <c r="B6" s="53">
        <v>36</v>
      </c>
      <c r="C6" s="52">
        <f>B6/52</f>
        <v>0.6923076923076923</v>
      </c>
      <c r="D6" s="44"/>
      <c r="E6" s="31"/>
      <c r="F6" s="31"/>
      <c r="G6" s="31"/>
      <c r="H6" s="31"/>
      <c r="I6" s="31"/>
    </row>
    <row r="7" spans="1:9" s="22" customFormat="1" ht="26.25">
      <c r="A7" s="67" t="s">
        <v>86</v>
      </c>
      <c r="B7" s="53">
        <v>42</v>
      </c>
      <c r="C7" s="52">
        <f aca="true" t="shared" si="0" ref="C7:C12">B7/52</f>
        <v>0.8076923076923077</v>
      </c>
      <c r="D7" s="44"/>
      <c r="E7" s="31"/>
      <c r="F7" s="31"/>
      <c r="G7" s="31"/>
      <c r="H7" s="31"/>
      <c r="I7" s="31"/>
    </row>
    <row r="8" spans="1:9" s="22" customFormat="1" ht="12.75">
      <c r="A8" s="67" t="s">
        <v>87</v>
      </c>
      <c r="B8" s="53">
        <v>27</v>
      </c>
      <c r="C8" s="52">
        <f t="shared" si="0"/>
        <v>0.5192307692307693</v>
      </c>
      <c r="D8" s="44"/>
      <c r="E8" s="31"/>
      <c r="F8" s="31"/>
      <c r="G8" s="31"/>
      <c r="H8" s="31"/>
      <c r="I8" s="31"/>
    </row>
    <row r="9" spans="1:9" s="22" customFormat="1" ht="27.75" customHeight="1">
      <c r="A9" s="67" t="s">
        <v>88</v>
      </c>
      <c r="B9" s="53">
        <v>30</v>
      </c>
      <c r="C9" s="52">
        <f t="shared" si="0"/>
        <v>0.5769230769230769</v>
      </c>
      <c r="D9" s="44"/>
      <c r="E9" s="31"/>
      <c r="F9" s="31"/>
      <c r="G9" s="31"/>
      <c r="H9" s="31"/>
      <c r="I9" s="31"/>
    </row>
    <row r="10" spans="1:9" s="22" customFormat="1" ht="26.25">
      <c r="A10" s="67" t="s">
        <v>89</v>
      </c>
      <c r="B10" s="53">
        <v>21</v>
      </c>
      <c r="C10" s="52">
        <f t="shared" si="0"/>
        <v>0.40384615384615385</v>
      </c>
      <c r="D10" s="44"/>
      <c r="E10" s="31"/>
      <c r="F10" s="31"/>
      <c r="G10" s="31"/>
      <c r="H10" s="31"/>
      <c r="I10" s="31"/>
    </row>
    <row r="11" spans="1:9" s="22" customFormat="1" ht="39">
      <c r="A11" s="67" t="s">
        <v>92</v>
      </c>
      <c r="B11" s="53">
        <v>29</v>
      </c>
      <c r="C11" s="52">
        <f t="shared" si="0"/>
        <v>0.5576923076923077</v>
      </c>
      <c r="D11" s="44"/>
      <c r="E11" s="31"/>
      <c r="F11" s="31"/>
      <c r="G11" s="31"/>
      <c r="H11" s="31"/>
      <c r="I11" s="31"/>
    </row>
    <row r="12" spans="1:9" s="22" customFormat="1" ht="12.75">
      <c r="A12" s="67" t="s">
        <v>8</v>
      </c>
      <c r="B12" s="53">
        <v>0</v>
      </c>
      <c r="C12" s="52">
        <f t="shared" si="0"/>
        <v>0</v>
      </c>
      <c r="D12" s="104"/>
      <c r="E12" s="31"/>
      <c r="F12" s="31"/>
      <c r="G12" s="31"/>
      <c r="H12" s="31"/>
      <c r="I12" s="31"/>
    </row>
    <row r="13" spans="1:254" ht="12.75">
      <c r="A13" s="24"/>
      <c r="D13" s="4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17"/>
    </row>
    <row r="14" spans="1:254" ht="27" customHeight="1">
      <c r="A14" s="24"/>
      <c r="B14" s="152" t="s">
        <v>217</v>
      </c>
      <c r="C14" s="152"/>
      <c r="D14" s="4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17"/>
    </row>
    <row r="15" spans="1:9" s="22" customFormat="1" ht="12.75" customHeight="1">
      <c r="A15" s="25"/>
      <c r="B15" s="154" t="s">
        <v>85</v>
      </c>
      <c r="C15" s="154"/>
      <c r="D15" s="48"/>
      <c r="E15" s="31"/>
      <c r="F15" s="31"/>
      <c r="G15" s="31"/>
      <c r="H15" s="31"/>
      <c r="I15" s="31"/>
    </row>
    <row r="16" spans="1:9" s="22" customFormat="1" ht="12.75" customHeight="1">
      <c r="A16" s="24" t="s">
        <v>11</v>
      </c>
      <c r="B16" s="27">
        <v>0</v>
      </c>
      <c r="C16" s="52">
        <f aca="true" t="shared" si="1" ref="C16:C21">B16/$B$21</f>
        <v>0</v>
      </c>
      <c r="D16" s="48"/>
      <c r="E16" s="31"/>
      <c r="F16" s="31"/>
      <c r="G16" s="31"/>
      <c r="H16" s="31"/>
      <c r="I16" s="31"/>
    </row>
    <row r="17" spans="1:9" s="22" customFormat="1" ht="12.75" customHeight="1">
      <c r="A17" s="24" t="s">
        <v>12</v>
      </c>
      <c r="B17" s="27">
        <v>2</v>
      </c>
      <c r="C17" s="52">
        <f t="shared" si="1"/>
        <v>0.05555555555555555</v>
      </c>
      <c r="D17" s="44" t="s">
        <v>19</v>
      </c>
      <c r="E17" s="31"/>
      <c r="F17" s="31"/>
      <c r="G17" s="31"/>
      <c r="H17" s="31"/>
      <c r="I17" s="31"/>
    </row>
    <row r="18" spans="1:9" s="22" customFormat="1" ht="12.75" customHeight="1">
      <c r="A18" s="24" t="s">
        <v>13</v>
      </c>
      <c r="B18" s="27">
        <v>6</v>
      </c>
      <c r="C18" s="52">
        <f t="shared" si="1"/>
        <v>0.16666666666666666</v>
      </c>
      <c r="D18" s="47"/>
      <c r="E18" s="31"/>
      <c r="F18" s="31"/>
      <c r="G18" s="31"/>
      <c r="H18" s="31"/>
      <c r="I18" s="31"/>
    </row>
    <row r="19" spans="1:9" s="22" customFormat="1" ht="12.75" customHeight="1">
      <c r="A19" s="24" t="s">
        <v>14</v>
      </c>
      <c r="B19" s="27">
        <v>13</v>
      </c>
      <c r="C19" s="52">
        <f t="shared" si="1"/>
        <v>0.3611111111111111</v>
      </c>
      <c r="D19" s="44"/>
      <c r="E19" s="31"/>
      <c r="F19" s="31"/>
      <c r="G19" s="31"/>
      <c r="H19" s="31"/>
      <c r="I19" s="31"/>
    </row>
    <row r="20" spans="1:9" s="22" customFormat="1" ht="12.75" customHeight="1">
      <c r="A20" s="24" t="s">
        <v>15</v>
      </c>
      <c r="B20" s="27">
        <v>15</v>
      </c>
      <c r="C20" s="52">
        <f t="shared" si="1"/>
        <v>0.4166666666666667</v>
      </c>
      <c r="D20" s="44"/>
      <c r="E20" s="31"/>
      <c r="F20" s="31"/>
      <c r="G20" s="31"/>
      <c r="H20" s="31"/>
      <c r="I20" s="31"/>
    </row>
    <row r="21" spans="1:9" s="22" customFormat="1" ht="12.75" customHeight="1">
      <c r="A21" s="25" t="s">
        <v>7</v>
      </c>
      <c r="B21" s="28">
        <f>SUM(B16:B20)</f>
        <v>36</v>
      </c>
      <c r="C21" s="36">
        <f t="shared" si="1"/>
        <v>1</v>
      </c>
      <c r="D21" s="44"/>
      <c r="E21" s="31"/>
      <c r="F21" s="31"/>
      <c r="G21" s="31"/>
      <c r="H21" s="31"/>
      <c r="I21" s="31"/>
    </row>
    <row r="22" spans="1:9" s="22" customFormat="1" ht="12.75" customHeight="1">
      <c r="A22" s="49" t="s">
        <v>16</v>
      </c>
      <c r="B22" s="92">
        <v>4.138</v>
      </c>
      <c r="C22" s="41"/>
      <c r="D22" s="44"/>
      <c r="E22" s="31"/>
      <c r="F22" s="31"/>
      <c r="G22" s="31"/>
      <c r="H22" s="31"/>
      <c r="I22" s="31"/>
    </row>
    <row r="23" spans="1:9" s="22" customFormat="1" ht="12.75" customHeight="1">
      <c r="A23" s="25"/>
      <c r="B23" s="154" t="s">
        <v>90</v>
      </c>
      <c r="C23" s="154"/>
      <c r="D23" s="48"/>
      <c r="E23" s="31"/>
      <c r="F23" s="31"/>
      <c r="G23" s="31"/>
      <c r="H23" s="31"/>
      <c r="I23" s="31"/>
    </row>
    <row r="24" spans="1:9" s="22" customFormat="1" ht="12.75" customHeight="1">
      <c r="A24" s="24" t="s">
        <v>11</v>
      </c>
      <c r="B24" s="55">
        <v>0</v>
      </c>
      <c r="C24" s="52">
        <f aca="true" t="shared" si="2" ref="C24:C29">B24/$B$29</f>
        <v>0</v>
      </c>
      <c r="D24" s="44"/>
      <c r="E24" s="31"/>
      <c r="F24" s="31"/>
      <c r="G24" s="31"/>
      <c r="H24" s="31"/>
      <c r="I24" s="31"/>
    </row>
    <row r="25" spans="1:254" ht="12.75">
      <c r="A25" s="24" t="s">
        <v>12</v>
      </c>
      <c r="B25" s="27">
        <v>0</v>
      </c>
      <c r="C25" s="52">
        <f t="shared" si="2"/>
        <v>0</v>
      </c>
      <c r="D25" s="4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T25" s="17"/>
    </row>
    <row r="26" spans="1:254" ht="12.75">
      <c r="A26" s="24" t="s">
        <v>13</v>
      </c>
      <c r="B26" s="27">
        <v>3</v>
      </c>
      <c r="C26" s="52">
        <f t="shared" si="2"/>
        <v>0.07142857142857142</v>
      </c>
      <c r="D26" s="44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T26" s="17"/>
    </row>
    <row r="27" spans="1:254" ht="12.75">
      <c r="A27" s="24" t="s">
        <v>14</v>
      </c>
      <c r="B27" s="27">
        <v>17</v>
      </c>
      <c r="C27" s="52">
        <f t="shared" si="2"/>
        <v>0.40476190476190477</v>
      </c>
      <c r="D27" s="44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T27" s="17"/>
    </row>
    <row r="28" spans="1:254" ht="12.75">
      <c r="A28" s="24" t="s">
        <v>15</v>
      </c>
      <c r="B28" s="27">
        <v>22</v>
      </c>
      <c r="C28" s="52">
        <f t="shared" si="2"/>
        <v>0.5238095238095238</v>
      </c>
      <c r="D28" s="44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T28" s="17"/>
    </row>
    <row r="29" spans="1:254" ht="12.75">
      <c r="A29" s="25" t="s">
        <v>7</v>
      </c>
      <c r="B29" s="28">
        <f>SUM(B24:B28)</f>
        <v>42</v>
      </c>
      <c r="C29" s="36">
        <f t="shared" si="2"/>
        <v>1</v>
      </c>
      <c r="D29" s="44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17"/>
    </row>
    <row r="30" spans="1:254" ht="12.75">
      <c r="A30" s="49" t="s">
        <v>16</v>
      </c>
      <c r="B30" s="92">
        <v>4.45</v>
      </c>
      <c r="C30" s="41"/>
      <c r="D30" s="44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17"/>
    </row>
    <row r="31" spans="1:9" s="22" customFormat="1" ht="12.75" customHeight="1">
      <c r="A31" s="25"/>
      <c r="B31" s="154" t="s">
        <v>87</v>
      </c>
      <c r="C31" s="154"/>
      <c r="D31" s="44"/>
      <c r="E31" s="31"/>
      <c r="F31" s="31"/>
      <c r="G31" s="31"/>
      <c r="H31" s="31"/>
      <c r="I31" s="31"/>
    </row>
    <row r="32" spans="1:9" s="22" customFormat="1" ht="12.75" customHeight="1">
      <c r="A32" s="24" t="s">
        <v>11</v>
      </c>
      <c r="B32" s="27">
        <v>0</v>
      </c>
      <c r="C32" s="52">
        <f aca="true" t="shared" si="3" ref="C32:C37">B32/$B$37</f>
        <v>0</v>
      </c>
      <c r="D32" s="44"/>
      <c r="E32" s="31"/>
      <c r="F32" s="31"/>
      <c r="G32" s="31"/>
      <c r="H32" s="31"/>
      <c r="I32" s="31"/>
    </row>
    <row r="33" spans="1:9" s="22" customFormat="1" ht="12.75" customHeight="1">
      <c r="A33" s="24" t="s">
        <v>12</v>
      </c>
      <c r="B33" s="27">
        <v>0</v>
      </c>
      <c r="C33" s="52">
        <f t="shared" si="3"/>
        <v>0</v>
      </c>
      <c r="D33" s="44"/>
      <c r="E33" s="31"/>
      <c r="F33" s="31"/>
      <c r="G33" s="31"/>
      <c r="H33" s="31"/>
      <c r="I33" s="31"/>
    </row>
    <row r="34" spans="1:9" s="22" customFormat="1" ht="12.75" customHeight="1">
      <c r="A34" s="24" t="s">
        <v>13</v>
      </c>
      <c r="B34" s="27">
        <v>2</v>
      </c>
      <c r="C34" s="52">
        <f t="shared" si="3"/>
        <v>0.07407407407407407</v>
      </c>
      <c r="D34" s="44"/>
      <c r="E34" s="31"/>
      <c r="F34" s="31"/>
      <c r="G34" s="31"/>
      <c r="H34" s="31"/>
      <c r="I34" s="31"/>
    </row>
    <row r="35" spans="1:9" s="22" customFormat="1" ht="12.75" customHeight="1">
      <c r="A35" s="24" t="s">
        <v>14</v>
      </c>
      <c r="B35" s="27">
        <v>17</v>
      </c>
      <c r="C35" s="52">
        <f t="shared" si="3"/>
        <v>0.6296296296296297</v>
      </c>
      <c r="D35" s="44"/>
      <c r="E35" s="31"/>
      <c r="F35" s="31"/>
      <c r="G35" s="31"/>
      <c r="H35" s="31"/>
      <c r="I35" s="31"/>
    </row>
    <row r="36" spans="1:9" s="22" customFormat="1" ht="12.75" customHeight="1">
      <c r="A36" s="24" t="s">
        <v>15</v>
      </c>
      <c r="B36" s="27">
        <v>8</v>
      </c>
      <c r="C36" s="52">
        <f t="shared" si="3"/>
        <v>0.2962962962962963</v>
      </c>
      <c r="D36" s="44"/>
      <c r="E36" s="31"/>
      <c r="F36" s="31"/>
      <c r="G36" s="31"/>
      <c r="H36" s="31"/>
      <c r="I36" s="31"/>
    </row>
    <row r="37" spans="1:9" s="22" customFormat="1" ht="12.75" customHeight="1">
      <c r="A37" s="25" t="s">
        <v>7</v>
      </c>
      <c r="B37" s="28">
        <f>SUM(B32:B36)</f>
        <v>27</v>
      </c>
      <c r="C37" s="36">
        <f t="shared" si="3"/>
        <v>1</v>
      </c>
      <c r="D37" s="44"/>
      <c r="E37" s="31"/>
      <c r="F37" s="31"/>
      <c r="G37" s="31"/>
      <c r="H37" s="31"/>
      <c r="I37" s="31"/>
    </row>
    <row r="38" spans="1:9" s="22" customFormat="1" ht="12.75" customHeight="1">
      <c r="A38" s="49" t="s">
        <v>16</v>
      </c>
      <c r="B38" s="92">
        <v>4.22</v>
      </c>
      <c r="C38" s="41"/>
      <c r="D38" s="48"/>
      <c r="E38" s="31"/>
      <c r="F38" s="31"/>
      <c r="G38" s="31"/>
      <c r="H38" s="31"/>
      <c r="I38" s="31"/>
    </row>
    <row r="39" spans="1:9" s="22" customFormat="1" ht="24.75" customHeight="1">
      <c r="A39" s="25"/>
      <c r="B39" s="154" t="s">
        <v>91</v>
      </c>
      <c r="C39" s="154"/>
      <c r="D39" s="44"/>
      <c r="E39" s="31"/>
      <c r="F39" s="31"/>
      <c r="G39" s="31"/>
      <c r="H39" s="31"/>
      <c r="I39" s="31"/>
    </row>
    <row r="40" spans="1:9" s="22" customFormat="1" ht="12.75" customHeight="1">
      <c r="A40" s="24" t="s">
        <v>11</v>
      </c>
      <c r="B40" s="55">
        <v>0</v>
      </c>
      <c r="C40" s="52">
        <f aca="true" t="shared" si="4" ref="C40:C45">B40/$B$45</f>
        <v>0</v>
      </c>
      <c r="D40" s="48"/>
      <c r="E40" s="31"/>
      <c r="F40" s="31"/>
      <c r="G40" s="31"/>
      <c r="H40" s="31"/>
      <c r="I40" s="31"/>
    </row>
    <row r="41" spans="1:254" ht="12.75">
      <c r="A41" s="24" t="s">
        <v>12</v>
      </c>
      <c r="B41" s="27">
        <v>0</v>
      </c>
      <c r="C41" s="52">
        <f t="shared" si="4"/>
        <v>0</v>
      </c>
      <c r="D41" s="4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T41" s="17"/>
    </row>
    <row r="42" spans="1:254" ht="12.75">
      <c r="A42" s="24" t="s">
        <v>13</v>
      </c>
      <c r="B42" s="27">
        <v>1</v>
      </c>
      <c r="C42" s="52">
        <f t="shared" si="4"/>
        <v>0.03333333333333333</v>
      </c>
      <c r="D42" s="4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T42" s="17"/>
    </row>
    <row r="43" spans="1:254" ht="12.75">
      <c r="A43" s="24" t="s">
        <v>14</v>
      </c>
      <c r="B43" s="27">
        <v>16</v>
      </c>
      <c r="C43" s="52">
        <f t="shared" si="4"/>
        <v>0.5333333333333333</v>
      </c>
      <c r="D43" s="44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T43" s="17"/>
    </row>
    <row r="44" spans="1:254" ht="12.75">
      <c r="A44" s="24" t="s">
        <v>15</v>
      </c>
      <c r="B44" s="27">
        <v>13</v>
      </c>
      <c r="C44" s="52">
        <f t="shared" si="4"/>
        <v>0.43333333333333335</v>
      </c>
      <c r="D44" s="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T44" s="17"/>
    </row>
    <row r="45" spans="1:254" ht="12.75">
      <c r="A45" s="25" t="s">
        <v>7</v>
      </c>
      <c r="B45" s="28">
        <f>SUM(B40:B44)</f>
        <v>30</v>
      </c>
      <c r="C45" s="36">
        <f t="shared" si="4"/>
        <v>1</v>
      </c>
      <c r="D45" s="4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T45" s="17"/>
    </row>
    <row r="46" spans="1:254" ht="12.75">
      <c r="A46" s="49" t="s">
        <v>16</v>
      </c>
      <c r="B46" s="92">
        <v>4.4</v>
      </c>
      <c r="C46" s="41"/>
      <c r="D46" s="44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T46" s="17"/>
    </row>
    <row r="47" spans="1:9" s="22" customFormat="1" ht="12.75" customHeight="1">
      <c r="A47" s="25"/>
      <c r="B47" s="154" t="s">
        <v>89</v>
      </c>
      <c r="C47" s="154"/>
      <c r="D47" s="44"/>
      <c r="E47" s="31"/>
      <c r="F47" s="31"/>
      <c r="G47" s="31"/>
      <c r="H47" s="31"/>
      <c r="I47" s="31"/>
    </row>
    <row r="48" spans="1:9" s="22" customFormat="1" ht="12.75" customHeight="1">
      <c r="A48" s="24" t="s">
        <v>11</v>
      </c>
      <c r="B48" s="55">
        <v>0</v>
      </c>
      <c r="C48" s="52">
        <f aca="true" t="shared" si="5" ref="C48:C53">B48/$B$53</f>
        <v>0</v>
      </c>
      <c r="D48" s="48"/>
      <c r="E48" s="31"/>
      <c r="F48" s="31"/>
      <c r="G48" s="31"/>
      <c r="H48" s="31"/>
      <c r="I48" s="31"/>
    </row>
    <row r="49" spans="1:254" ht="12.75">
      <c r="A49" s="24" t="s">
        <v>12</v>
      </c>
      <c r="B49" s="27">
        <v>0</v>
      </c>
      <c r="C49" s="52">
        <f t="shared" si="5"/>
        <v>0</v>
      </c>
      <c r="D49" s="47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T49" s="17"/>
    </row>
    <row r="50" spans="1:254" ht="12.75">
      <c r="A50" s="24" t="s">
        <v>13</v>
      </c>
      <c r="B50" s="27">
        <v>4</v>
      </c>
      <c r="C50" s="52">
        <f t="shared" si="5"/>
        <v>0.19047619047619047</v>
      </c>
      <c r="D50" s="4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17"/>
    </row>
    <row r="51" spans="1:254" ht="12.75">
      <c r="A51" s="24" t="s">
        <v>14</v>
      </c>
      <c r="B51" s="27">
        <v>10</v>
      </c>
      <c r="C51" s="52">
        <f t="shared" si="5"/>
        <v>0.47619047619047616</v>
      </c>
      <c r="D51" s="4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T51" s="17"/>
    </row>
    <row r="52" spans="1:254" ht="12.75">
      <c r="A52" s="24" t="s">
        <v>15</v>
      </c>
      <c r="B52" s="27">
        <v>7</v>
      </c>
      <c r="C52" s="52">
        <f t="shared" si="5"/>
        <v>0.3333333333333333</v>
      </c>
      <c r="D52" s="4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T52" s="17"/>
    </row>
    <row r="53" spans="1:254" ht="12.75">
      <c r="A53" s="25" t="s">
        <v>7</v>
      </c>
      <c r="B53" s="28">
        <f>SUM(B48:B52)</f>
        <v>21</v>
      </c>
      <c r="C53" s="36">
        <f t="shared" si="5"/>
        <v>1</v>
      </c>
      <c r="D53" s="4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T53" s="17"/>
    </row>
    <row r="54" spans="1:254" ht="12.75">
      <c r="A54" s="49" t="s">
        <v>16</v>
      </c>
      <c r="B54" s="92">
        <v>4.14</v>
      </c>
      <c r="C54" s="41"/>
      <c r="D54" s="4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T54" s="17"/>
    </row>
    <row r="55" spans="1:9" s="22" customFormat="1" ht="24.75" customHeight="1">
      <c r="A55" s="25"/>
      <c r="B55" s="154" t="s">
        <v>92</v>
      </c>
      <c r="C55" s="154"/>
      <c r="D55" s="48"/>
      <c r="E55" s="31"/>
      <c r="F55" s="31"/>
      <c r="G55" s="31"/>
      <c r="H55" s="31"/>
      <c r="I55" s="31"/>
    </row>
    <row r="56" spans="1:9" s="22" customFormat="1" ht="12.75" customHeight="1">
      <c r="A56" s="24" t="s">
        <v>11</v>
      </c>
      <c r="B56" s="55">
        <v>0</v>
      </c>
      <c r="C56" s="52">
        <f aca="true" t="shared" si="6" ref="C56:C61">B56/$B$61</f>
        <v>0</v>
      </c>
      <c r="D56" s="48"/>
      <c r="E56" s="31"/>
      <c r="F56" s="31"/>
      <c r="G56" s="31"/>
      <c r="H56" s="31"/>
      <c r="I56" s="31"/>
    </row>
    <row r="57" spans="1:254" ht="12.75">
      <c r="A57" s="24" t="s">
        <v>12</v>
      </c>
      <c r="B57" s="27">
        <v>1</v>
      </c>
      <c r="C57" s="52">
        <f t="shared" si="6"/>
        <v>0.034482758620689655</v>
      </c>
      <c r="D57" s="4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T57" s="17"/>
    </row>
    <row r="58" spans="1:254" ht="12.75">
      <c r="A58" s="24" t="s">
        <v>13</v>
      </c>
      <c r="B58" s="27">
        <v>3</v>
      </c>
      <c r="C58" s="52">
        <f t="shared" si="6"/>
        <v>0.10344827586206896</v>
      </c>
      <c r="D58" s="44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T58" s="17"/>
    </row>
    <row r="59" spans="1:254" ht="12.75">
      <c r="A59" s="24" t="s">
        <v>14</v>
      </c>
      <c r="B59" s="27">
        <v>10</v>
      </c>
      <c r="C59" s="52">
        <f t="shared" si="6"/>
        <v>0.3448275862068966</v>
      </c>
      <c r="D59" s="4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T59" s="17"/>
    </row>
    <row r="60" spans="1:254" ht="12.75">
      <c r="A60" s="24" t="s">
        <v>15</v>
      </c>
      <c r="B60" s="27">
        <v>15</v>
      </c>
      <c r="C60" s="52">
        <f t="shared" si="6"/>
        <v>0.5172413793103449</v>
      </c>
      <c r="D60" s="4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T60" s="17"/>
    </row>
    <row r="61" spans="1:254" ht="12.75">
      <c r="A61" s="25" t="s">
        <v>7</v>
      </c>
      <c r="B61" s="28">
        <f>SUM(B56:B60)</f>
        <v>29</v>
      </c>
      <c r="C61" s="36">
        <f t="shared" si="6"/>
        <v>1</v>
      </c>
      <c r="D61" s="4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T61" s="17"/>
    </row>
    <row r="62" spans="1:254" ht="12.75">
      <c r="A62" s="50" t="s">
        <v>16</v>
      </c>
      <c r="B62" s="93">
        <v>4.34</v>
      </c>
      <c r="C62" s="42"/>
      <c r="D62" s="4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T62" s="17"/>
    </row>
    <row r="63" spans="1:9" s="29" customFormat="1" ht="24.75" customHeight="1">
      <c r="A63" s="150" t="s">
        <v>37</v>
      </c>
      <c r="B63" s="150"/>
      <c r="C63" s="150"/>
      <c r="D63" s="48"/>
      <c r="E63" s="31"/>
      <c r="F63" s="31"/>
      <c r="G63" s="31"/>
      <c r="H63" s="31"/>
      <c r="I63" s="31"/>
    </row>
    <row r="64" spans="1:4" ht="12.75">
      <c r="A64" s="66"/>
      <c r="D64" s="48"/>
    </row>
  </sheetData>
  <sheetProtection selectLockedCells="1" selectUnlockedCells="1"/>
  <mergeCells count="11">
    <mergeCell ref="B47:C47"/>
    <mergeCell ref="B55:C55"/>
    <mergeCell ref="A63:C63"/>
    <mergeCell ref="B15:C15"/>
    <mergeCell ref="B23:C23"/>
    <mergeCell ref="B31:C31"/>
    <mergeCell ref="A1:C1"/>
    <mergeCell ref="A2:C2"/>
    <mergeCell ref="B5:C5"/>
    <mergeCell ref="B14:C14"/>
    <mergeCell ref="B39:C39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9"/>
  <sheetViews>
    <sheetView zoomScalePageLayoutView="0" workbookViewId="0" topLeftCell="A5">
      <selection activeCell="A1" sqref="A1:IV16384"/>
    </sheetView>
  </sheetViews>
  <sheetFormatPr defaultColWidth="9.140625" defaultRowHeight="12.75"/>
  <cols>
    <col min="1" max="1" width="32.7109375" style="31" customWidth="1"/>
    <col min="2" max="2" width="8.7109375" style="31" customWidth="1"/>
    <col min="3" max="3" width="16.7109375" style="31" customWidth="1"/>
    <col min="4" max="10" width="8.7109375" style="31" customWidth="1"/>
    <col min="11" max="252" width="9.28125" style="31" customWidth="1"/>
  </cols>
  <sheetData>
    <row r="1" spans="1:256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58"/>
      <c r="IU1" s="60"/>
      <c r="IV1" s="60"/>
    </row>
    <row r="2" spans="1:254" s="17" customFormat="1" ht="27" customHeight="1">
      <c r="A2" s="157" t="s">
        <v>93</v>
      </c>
      <c r="B2" s="157"/>
      <c r="C2" s="157"/>
      <c r="D2" s="157"/>
      <c r="E2" s="157"/>
      <c r="F2" s="157"/>
      <c r="G2" s="157"/>
      <c r="H2" s="157"/>
      <c r="I2" s="157"/>
      <c r="J2" s="157"/>
      <c r="IS2"/>
      <c r="IT2"/>
    </row>
    <row r="3" spans="1:254" s="17" customFormat="1" ht="6.75" customHeight="1">
      <c r="A3" s="18"/>
      <c r="B3" s="18"/>
      <c r="C3" s="18"/>
      <c r="D3" s="18"/>
      <c r="IS3"/>
      <c r="IT3"/>
    </row>
    <row r="4" spans="1:10" s="22" customFormat="1" ht="39.75" customHeight="1">
      <c r="A4" s="155" t="s">
        <v>156</v>
      </c>
      <c r="B4" s="162" t="s">
        <v>148</v>
      </c>
      <c r="C4" s="162"/>
      <c r="D4" s="159" t="s">
        <v>178</v>
      </c>
      <c r="E4" s="159"/>
      <c r="F4" s="159"/>
      <c r="G4" s="159"/>
      <c r="H4" s="159"/>
      <c r="I4" s="159"/>
      <c r="J4" s="160" t="s">
        <v>16</v>
      </c>
    </row>
    <row r="5" spans="1:10" s="22" customFormat="1" ht="30" customHeight="1">
      <c r="A5" s="156"/>
      <c r="B5" s="89" t="s">
        <v>144</v>
      </c>
      <c r="C5" s="97" t="s">
        <v>146</v>
      </c>
      <c r="D5" s="68" t="s">
        <v>11</v>
      </c>
      <c r="E5" s="68" t="s">
        <v>12</v>
      </c>
      <c r="F5" s="68" t="s">
        <v>13</v>
      </c>
      <c r="G5" s="68" t="s">
        <v>14</v>
      </c>
      <c r="H5" s="68" t="s">
        <v>15</v>
      </c>
      <c r="I5" s="68" t="s">
        <v>7</v>
      </c>
      <c r="J5" s="161"/>
    </row>
    <row r="6" spans="1:10" s="22" customFormat="1" ht="18" customHeight="1">
      <c r="A6" s="25"/>
      <c r="B6" s="25"/>
      <c r="C6" s="25"/>
      <c r="D6" s="158" t="s">
        <v>72</v>
      </c>
      <c r="E6" s="158"/>
      <c r="F6" s="158"/>
      <c r="G6" s="158"/>
      <c r="H6" s="158"/>
      <c r="I6" s="158"/>
      <c r="J6" s="51"/>
    </row>
    <row r="7" spans="1:10" s="22" customFormat="1" ht="26.25">
      <c r="A7" s="67" t="s">
        <v>86</v>
      </c>
      <c r="B7" s="53">
        <v>42</v>
      </c>
      <c r="C7" s="52">
        <f aca="true" t="shared" si="0" ref="C7:C13">B7/52</f>
        <v>0.8076923076923077</v>
      </c>
      <c r="D7" s="82">
        <v>0</v>
      </c>
      <c r="E7" s="82">
        <v>0</v>
      </c>
      <c r="F7" s="82">
        <v>0.07142857142857142</v>
      </c>
      <c r="G7" s="82">
        <v>0.40476190476190477</v>
      </c>
      <c r="H7" s="82">
        <v>0.5238095238095238</v>
      </c>
      <c r="I7" s="83">
        <v>1</v>
      </c>
      <c r="J7" s="99">
        <v>4.45</v>
      </c>
    </row>
    <row r="8" spans="1:10" s="22" customFormat="1" ht="12.75">
      <c r="A8" s="67" t="s">
        <v>85</v>
      </c>
      <c r="B8" s="53">
        <v>36</v>
      </c>
      <c r="C8" s="52">
        <f t="shared" si="0"/>
        <v>0.6923076923076923</v>
      </c>
      <c r="D8" s="82">
        <v>0</v>
      </c>
      <c r="E8" s="82">
        <v>0.05555555555555555</v>
      </c>
      <c r="F8" s="82">
        <v>0.16666666666666666</v>
      </c>
      <c r="G8" s="82">
        <v>0.3611111111111111</v>
      </c>
      <c r="H8" s="82">
        <v>0.4166666666666667</v>
      </c>
      <c r="I8" s="83">
        <v>1</v>
      </c>
      <c r="J8" s="99">
        <v>4.138</v>
      </c>
    </row>
    <row r="9" spans="1:10" s="22" customFormat="1" ht="28.5" customHeight="1">
      <c r="A9" s="67" t="s">
        <v>88</v>
      </c>
      <c r="B9" s="53">
        <v>30</v>
      </c>
      <c r="C9" s="52">
        <f t="shared" si="0"/>
        <v>0.5769230769230769</v>
      </c>
      <c r="D9" s="82">
        <v>0</v>
      </c>
      <c r="E9" s="82">
        <v>0</v>
      </c>
      <c r="F9" s="82">
        <v>0.03333333333333333</v>
      </c>
      <c r="G9" s="82">
        <v>0.5333333333333333</v>
      </c>
      <c r="H9" s="82">
        <v>0.43333333333333335</v>
      </c>
      <c r="I9" s="83">
        <v>1</v>
      </c>
      <c r="J9" s="99">
        <v>4.4</v>
      </c>
    </row>
    <row r="10" spans="1:10" s="22" customFormat="1" ht="39">
      <c r="A10" s="67" t="s">
        <v>92</v>
      </c>
      <c r="B10" s="53">
        <v>29</v>
      </c>
      <c r="C10" s="52">
        <f t="shared" si="0"/>
        <v>0.5576923076923077</v>
      </c>
      <c r="D10" s="82">
        <v>0</v>
      </c>
      <c r="E10" s="82">
        <v>0.034482758620689655</v>
      </c>
      <c r="F10" s="82">
        <v>0.10344827586206896</v>
      </c>
      <c r="G10" s="82">
        <v>0.3448275862068966</v>
      </c>
      <c r="H10" s="82">
        <v>0.5172413793103449</v>
      </c>
      <c r="I10" s="83">
        <v>1</v>
      </c>
      <c r="J10" s="99">
        <v>4.34</v>
      </c>
    </row>
    <row r="11" spans="1:10" s="22" customFormat="1" ht="12.75">
      <c r="A11" s="67" t="s">
        <v>87</v>
      </c>
      <c r="B11" s="53">
        <v>27</v>
      </c>
      <c r="C11" s="52">
        <f t="shared" si="0"/>
        <v>0.5192307692307693</v>
      </c>
      <c r="D11" s="82">
        <v>0</v>
      </c>
      <c r="E11" s="82">
        <v>0</v>
      </c>
      <c r="F11" s="82">
        <v>0.07407407407407407</v>
      </c>
      <c r="G11" s="82">
        <v>0.6296296296296297</v>
      </c>
      <c r="H11" s="82">
        <v>0.2962962962962963</v>
      </c>
      <c r="I11" s="83">
        <v>1</v>
      </c>
      <c r="J11" s="99">
        <v>4.22</v>
      </c>
    </row>
    <row r="12" spans="1:254" ht="26.25">
      <c r="A12" s="67" t="s">
        <v>89</v>
      </c>
      <c r="B12" s="53">
        <v>21</v>
      </c>
      <c r="C12" s="52">
        <f t="shared" si="0"/>
        <v>0.40384615384615385</v>
      </c>
      <c r="D12" s="82">
        <v>0</v>
      </c>
      <c r="E12" s="82">
        <v>0</v>
      </c>
      <c r="F12" s="82">
        <v>0.19047619047619047</v>
      </c>
      <c r="G12" s="82">
        <v>0.47619047619047616</v>
      </c>
      <c r="H12" s="82">
        <v>0.3333333333333333</v>
      </c>
      <c r="I12" s="83">
        <v>1</v>
      </c>
      <c r="J12" s="99">
        <v>4.14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17"/>
    </row>
    <row r="13" spans="1:254" ht="12.75">
      <c r="A13" s="71" t="s">
        <v>8</v>
      </c>
      <c r="B13" s="72">
        <v>0</v>
      </c>
      <c r="C13" s="98">
        <f t="shared" si="0"/>
        <v>0</v>
      </c>
      <c r="D13" s="105" t="s">
        <v>153</v>
      </c>
      <c r="E13" s="105" t="s">
        <v>153</v>
      </c>
      <c r="F13" s="105" t="s">
        <v>153</v>
      </c>
      <c r="G13" s="105" t="s">
        <v>153</v>
      </c>
      <c r="H13" s="105" t="s">
        <v>153</v>
      </c>
      <c r="I13" s="105" t="s">
        <v>153</v>
      </c>
      <c r="J13" s="105" t="s">
        <v>153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17"/>
    </row>
    <row r="14" spans="1:10" s="29" customFormat="1" ht="24.75" customHeight="1">
      <c r="A14" s="150" t="s">
        <v>37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8" ht="12.75">
      <c r="D18" s="32"/>
    </row>
    <row r="19" ht="12.75">
      <c r="D19" s="32"/>
    </row>
  </sheetData>
  <sheetProtection/>
  <mergeCells count="8">
    <mergeCell ref="A14:J14"/>
    <mergeCell ref="A1:J1"/>
    <mergeCell ref="A2:J2"/>
    <mergeCell ref="A4:A5"/>
    <mergeCell ref="D4:I4"/>
    <mergeCell ref="J4:J5"/>
    <mergeCell ref="D6:I6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P16"/>
  <sheetViews>
    <sheetView zoomScalePageLayoutView="0" workbookViewId="0" topLeftCell="A4">
      <selection activeCell="G8" sqref="G8"/>
    </sheetView>
  </sheetViews>
  <sheetFormatPr defaultColWidth="9.28125" defaultRowHeight="12.75"/>
  <cols>
    <col min="1" max="1" width="39.7109375" style="31" customWidth="1"/>
    <col min="2" max="5" width="9.7109375" style="31" customWidth="1"/>
    <col min="6" max="6" width="0.99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214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215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 t="s">
        <v>222</v>
      </c>
      <c r="B6" s="133">
        <v>52</v>
      </c>
      <c r="C6" s="133">
        <v>11</v>
      </c>
      <c r="D6" s="133">
        <v>33</v>
      </c>
      <c r="E6" s="133">
        <v>8</v>
      </c>
      <c r="F6" s="136"/>
      <c r="G6" s="141"/>
      <c r="H6" s="141"/>
      <c r="I6" s="141"/>
      <c r="J6" s="141"/>
      <c r="K6" s="27"/>
      <c r="L6" s="28"/>
      <c r="M6" s="81"/>
    </row>
    <row r="7" spans="1:13" s="22" customFormat="1" ht="14.25" customHeight="1">
      <c r="A7" s="25"/>
      <c r="B7" s="141"/>
      <c r="C7" s="141"/>
      <c r="D7" s="141"/>
      <c r="E7" s="141"/>
      <c r="F7" s="136"/>
      <c r="G7" s="141"/>
      <c r="H7" s="141"/>
      <c r="I7" s="141"/>
      <c r="J7" s="141"/>
      <c r="K7" s="27"/>
      <c r="L7" s="28"/>
      <c r="M7" s="81"/>
    </row>
    <row r="8" spans="1:13" s="22" customFormat="1" ht="13.5">
      <c r="A8" s="70" t="s">
        <v>85</v>
      </c>
      <c r="B8" s="133">
        <v>36</v>
      </c>
      <c r="C8" s="27">
        <v>8</v>
      </c>
      <c r="D8" s="27">
        <v>22</v>
      </c>
      <c r="E8" s="27">
        <v>6</v>
      </c>
      <c r="F8" s="129"/>
      <c r="G8" s="139">
        <f>B8/52</f>
        <v>0.6923076923076923</v>
      </c>
      <c r="H8" s="102">
        <f>C8/11</f>
        <v>0.7272727272727273</v>
      </c>
      <c r="I8" s="102">
        <f>D8/33</f>
        <v>0.6666666666666666</v>
      </c>
      <c r="J8" s="102">
        <f>E8/8</f>
        <v>0.75</v>
      </c>
      <c r="K8" s="31"/>
      <c r="L8" s="31"/>
      <c r="M8" s="31"/>
    </row>
    <row r="9" spans="1:13" s="22" customFormat="1" ht="13.5" customHeight="1">
      <c r="A9" s="67" t="s">
        <v>86</v>
      </c>
      <c r="B9" s="133">
        <v>42</v>
      </c>
      <c r="C9" s="27">
        <v>7</v>
      </c>
      <c r="D9" s="27">
        <v>27</v>
      </c>
      <c r="E9" s="27">
        <v>8</v>
      </c>
      <c r="F9" s="129"/>
      <c r="G9" s="139">
        <f aca="true" t="shared" si="0" ref="G9:G14">B9/52</f>
        <v>0.8076923076923077</v>
      </c>
      <c r="H9" s="102">
        <f aca="true" t="shared" si="1" ref="H9:H14">C9/11</f>
        <v>0.6363636363636364</v>
      </c>
      <c r="I9" s="102">
        <f aca="true" t="shared" si="2" ref="I9:I14">D9/33</f>
        <v>0.8181818181818182</v>
      </c>
      <c r="J9" s="102">
        <f aca="true" t="shared" si="3" ref="J9:J14">E9/8</f>
        <v>1</v>
      </c>
      <c r="K9" s="31"/>
      <c r="L9" s="31"/>
      <c r="M9" s="31"/>
    </row>
    <row r="10" spans="1:13" s="22" customFormat="1" ht="13.5" customHeight="1">
      <c r="A10" s="67" t="s">
        <v>87</v>
      </c>
      <c r="B10" s="133">
        <v>27</v>
      </c>
      <c r="C10" s="27">
        <v>3</v>
      </c>
      <c r="D10" s="27">
        <v>19</v>
      </c>
      <c r="E10" s="27">
        <v>5</v>
      </c>
      <c r="F10" s="129"/>
      <c r="G10" s="139">
        <f t="shared" si="0"/>
        <v>0.5192307692307693</v>
      </c>
      <c r="H10" s="102">
        <f t="shared" si="1"/>
        <v>0.2727272727272727</v>
      </c>
      <c r="I10" s="102">
        <f t="shared" si="2"/>
        <v>0.5757575757575758</v>
      </c>
      <c r="J10" s="102">
        <f t="shared" si="3"/>
        <v>0.625</v>
      </c>
      <c r="K10" s="31"/>
      <c r="L10" s="31"/>
      <c r="M10" s="31"/>
    </row>
    <row r="11" spans="1:13" s="22" customFormat="1" ht="26.25">
      <c r="A11" s="67" t="s">
        <v>88</v>
      </c>
      <c r="B11" s="133">
        <v>30</v>
      </c>
      <c r="C11" s="27">
        <v>3</v>
      </c>
      <c r="D11" s="27">
        <v>22</v>
      </c>
      <c r="E11" s="27">
        <v>5</v>
      </c>
      <c r="F11" s="129"/>
      <c r="G11" s="139">
        <f t="shared" si="0"/>
        <v>0.5769230769230769</v>
      </c>
      <c r="H11" s="102">
        <f t="shared" si="1"/>
        <v>0.2727272727272727</v>
      </c>
      <c r="I11" s="102">
        <f t="shared" si="2"/>
        <v>0.6666666666666666</v>
      </c>
      <c r="J11" s="102">
        <f t="shared" si="3"/>
        <v>0.625</v>
      </c>
      <c r="K11" s="31"/>
      <c r="L11" s="31"/>
      <c r="M11" s="31"/>
    </row>
    <row r="12" spans="1:13" s="22" customFormat="1" ht="12.75">
      <c r="A12" s="67" t="s">
        <v>89</v>
      </c>
      <c r="B12" s="133">
        <v>21</v>
      </c>
      <c r="C12" s="27">
        <v>6</v>
      </c>
      <c r="D12" s="27">
        <v>11</v>
      </c>
      <c r="E12" s="27">
        <v>4</v>
      </c>
      <c r="F12" s="129"/>
      <c r="G12" s="139">
        <f t="shared" si="0"/>
        <v>0.40384615384615385</v>
      </c>
      <c r="H12" s="102">
        <f t="shared" si="1"/>
        <v>0.5454545454545454</v>
      </c>
      <c r="I12" s="102">
        <f t="shared" si="2"/>
        <v>0.3333333333333333</v>
      </c>
      <c r="J12" s="102">
        <f t="shared" si="3"/>
        <v>0.5</v>
      </c>
      <c r="K12" s="31"/>
      <c r="L12" s="31"/>
      <c r="M12" s="31"/>
    </row>
    <row r="13" spans="1:13" s="22" customFormat="1" ht="39">
      <c r="A13" s="67" t="s">
        <v>92</v>
      </c>
      <c r="B13" s="133">
        <v>29</v>
      </c>
      <c r="C13" s="27">
        <v>5</v>
      </c>
      <c r="D13" s="27">
        <v>18</v>
      </c>
      <c r="E13" s="27">
        <v>6</v>
      </c>
      <c r="F13" s="129"/>
      <c r="G13" s="139">
        <f t="shared" si="0"/>
        <v>0.5576923076923077</v>
      </c>
      <c r="H13" s="102">
        <f t="shared" si="1"/>
        <v>0.45454545454545453</v>
      </c>
      <c r="I13" s="102">
        <f t="shared" si="2"/>
        <v>0.5454545454545454</v>
      </c>
      <c r="J13" s="102">
        <f t="shared" si="3"/>
        <v>0.75</v>
      </c>
      <c r="K13" s="31"/>
      <c r="L13" s="31"/>
      <c r="M13" s="31"/>
    </row>
    <row r="14" spans="1:13" s="22" customFormat="1" ht="12.75">
      <c r="A14" s="67" t="s">
        <v>8</v>
      </c>
      <c r="B14" s="133">
        <v>0</v>
      </c>
      <c r="C14" s="27">
        <v>0</v>
      </c>
      <c r="D14" s="27">
        <v>0</v>
      </c>
      <c r="E14" s="27">
        <v>0</v>
      </c>
      <c r="F14" s="129"/>
      <c r="G14" s="140">
        <f t="shared" si="0"/>
        <v>0</v>
      </c>
      <c r="H14" s="103">
        <f t="shared" si="1"/>
        <v>0</v>
      </c>
      <c r="I14" s="103">
        <f t="shared" si="2"/>
        <v>0</v>
      </c>
      <c r="J14" s="103">
        <f t="shared" si="3"/>
        <v>0</v>
      </c>
      <c r="K14" s="31"/>
      <c r="L14" s="31"/>
      <c r="M14" s="31"/>
    </row>
    <row r="15" spans="1:13" s="29" customFormat="1" ht="12.75">
      <c r="A15" s="163" t="s">
        <v>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31"/>
      <c r="L15" s="31"/>
      <c r="M15" s="31"/>
    </row>
    <row r="16" spans="1:8" ht="12.75">
      <c r="A16" s="66"/>
      <c r="H16" s="48"/>
    </row>
  </sheetData>
  <sheetProtection/>
  <mergeCells count="4">
    <mergeCell ref="A15:J15"/>
    <mergeCell ref="A2:J2"/>
    <mergeCell ref="A1:G1"/>
    <mergeCell ref="B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16"/>
  <sheetViews>
    <sheetView zoomScalePageLayoutView="0" workbookViewId="0" topLeftCell="A1">
      <selection activeCell="O9" sqref="O9"/>
    </sheetView>
  </sheetViews>
  <sheetFormatPr defaultColWidth="9.28125" defaultRowHeight="12.75"/>
  <cols>
    <col min="1" max="1" width="32.7109375" style="31" customWidth="1"/>
    <col min="2" max="6" width="7.7109375" style="31" customWidth="1"/>
    <col min="7" max="7" width="1.421875" style="31" customWidth="1"/>
    <col min="8" max="8" width="7.7109375" style="43" customWidth="1"/>
    <col min="9" max="9" width="7.7109375" style="31" customWidth="1"/>
    <col min="10" max="11" width="11.7109375" style="31" customWidth="1"/>
    <col min="12" max="12" width="7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215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 t="s">
        <v>222</v>
      </c>
      <c r="B6" s="26">
        <f>SUM(C6:F6)</f>
        <v>52</v>
      </c>
      <c r="C6" s="26">
        <v>28</v>
      </c>
      <c r="D6" s="26">
        <v>14</v>
      </c>
      <c r="E6" s="30">
        <v>3</v>
      </c>
      <c r="F6" s="26">
        <v>7</v>
      </c>
      <c r="G6" s="136"/>
      <c r="H6" s="141"/>
      <c r="I6" s="141"/>
      <c r="J6" s="141"/>
      <c r="K6" s="141"/>
      <c r="L6" s="141"/>
      <c r="M6" s="27"/>
      <c r="N6" s="28"/>
      <c r="O6" s="81"/>
    </row>
    <row r="7" spans="1:15" s="22" customFormat="1" ht="14.25" customHeight="1">
      <c r="A7" s="25"/>
      <c r="B7" s="141"/>
      <c r="C7" s="141"/>
      <c r="D7" s="141"/>
      <c r="E7" s="141"/>
      <c r="F7" s="141"/>
      <c r="G7" s="136"/>
      <c r="H7" s="141"/>
      <c r="I7" s="141"/>
      <c r="J7" s="141"/>
      <c r="K7" s="141"/>
      <c r="L7" s="141"/>
      <c r="M7" s="27"/>
      <c r="N7" s="28"/>
      <c r="O7" s="81"/>
    </row>
    <row r="8" spans="1:15" s="22" customFormat="1" ht="13.5">
      <c r="A8" s="70" t="s">
        <v>85</v>
      </c>
      <c r="B8" s="133">
        <v>36</v>
      </c>
      <c r="C8" s="27">
        <v>18</v>
      </c>
      <c r="D8" s="27">
        <v>13</v>
      </c>
      <c r="E8" s="27">
        <v>0</v>
      </c>
      <c r="F8" s="27">
        <v>5</v>
      </c>
      <c r="G8" s="129"/>
      <c r="H8" s="139">
        <f>B8/52</f>
        <v>0.6923076923076923</v>
      </c>
      <c r="I8" s="102">
        <f>C8/28</f>
        <v>0.6428571428571429</v>
      </c>
      <c r="J8" s="102">
        <f>D8/14</f>
        <v>0.9285714285714286</v>
      </c>
      <c r="K8" s="102">
        <f>E8/3</f>
        <v>0</v>
      </c>
      <c r="L8" s="102">
        <f>F8/7</f>
        <v>0.7142857142857143</v>
      </c>
      <c r="M8" s="31"/>
      <c r="N8" s="31"/>
      <c r="O8" s="31"/>
    </row>
    <row r="9" spans="1:15" s="22" customFormat="1" ht="26.25">
      <c r="A9" s="67" t="s">
        <v>86</v>
      </c>
      <c r="B9" s="133">
        <v>42</v>
      </c>
      <c r="C9" s="27">
        <v>20</v>
      </c>
      <c r="D9" s="27">
        <v>12</v>
      </c>
      <c r="E9" s="27">
        <v>3</v>
      </c>
      <c r="F9" s="27">
        <v>7</v>
      </c>
      <c r="G9" s="129"/>
      <c r="H9" s="139">
        <f aca="true" t="shared" si="0" ref="H9:H14">B9/52</f>
        <v>0.8076923076923077</v>
      </c>
      <c r="I9" s="102">
        <f aca="true" t="shared" si="1" ref="I9:I14">C9/28</f>
        <v>0.7142857142857143</v>
      </c>
      <c r="J9" s="102">
        <f aca="true" t="shared" si="2" ref="J9:J14">D9/14</f>
        <v>0.8571428571428571</v>
      </c>
      <c r="K9" s="102">
        <f aca="true" t="shared" si="3" ref="K9:K14">E9/3</f>
        <v>1</v>
      </c>
      <c r="L9" s="102">
        <f aca="true" t="shared" si="4" ref="L9:L14">F9/7</f>
        <v>1</v>
      </c>
      <c r="M9" s="31"/>
      <c r="N9" s="31"/>
      <c r="O9" s="31"/>
    </row>
    <row r="10" spans="1:15" s="22" customFormat="1" ht="12.75">
      <c r="A10" s="67" t="s">
        <v>87</v>
      </c>
      <c r="B10" s="133">
        <v>27</v>
      </c>
      <c r="C10" s="27">
        <v>11</v>
      </c>
      <c r="D10" s="27">
        <v>9</v>
      </c>
      <c r="E10" s="27">
        <v>2</v>
      </c>
      <c r="F10" s="27">
        <v>5</v>
      </c>
      <c r="G10" s="129"/>
      <c r="H10" s="139">
        <f t="shared" si="0"/>
        <v>0.5192307692307693</v>
      </c>
      <c r="I10" s="102">
        <f t="shared" si="1"/>
        <v>0.39285714285714285</v>
      </c>
      <c r="J10" s="102">
        <f t="shared" si="2"/>
        <v>0.6428571428571429</v>
      </c>
      <c r="K10" s="102">
        <f t="shared" si="3"/>
        <v>0.6666666666666666</v>
      </c>
      <c r="L10" s="102">
        <f t="shared" si="4"/>
        <v>0.7142857142857143</v>
      </c>
      <c r="M10" s="31"/>
      <c r="N10" s="31"/>
      <c r="O10" s="31"/>
    </row>
    <row r="11" spans="1:15" s="22" customFormat="1" ht="26.25">
      <c r="A11" s="67" t="s">
        <v>88</v>
      </c>
      <c r="B11" s="133">
        <v>30</v>
      </c>
      <c r="C11" s="27">
        <v>15</v>
      </c>
      <c r="D11" s="27">
        <v>7</v>
      </c>
      <c r="E11" s="27">
        <v>1</v>
      </c>
      <c r="F11" s="27">
        <v>7</v>
      </c>
      <c r="G11" s="129"/>
      <c r="H11" s="139">
        <f t="shared" si="0"/>
        <v>0.5769230769230769</v>
      </c>
      <c r="I11" s="102">
        <f t="shared" si="1"/>
        <v>0.5357142857142857</v>
      </c>
      <c r="J11" s="102">
        <f t="shared" si="2"/>
        <v>0.5</v>
      </c>
      <c r="K11" s="102">
        <f t="shared" si="3"/>
        <v>0.3333333333333333</v>
      </c>
      <c r="L11" s="102">
        <f t="shared" si="4"/>
        <v>1</v>
      </c>
      <c r="M11" s="31"/>
      <c r="N11" s="31"/>
      <c r="O11" s="31"/>
    </row>
    <row r="12" spans="1:15" s="22" customFormat="1" ht="26.25">
      <c r="A12" s="67" t="s">
        <v>89</v>
      </c>
      <c r="B12" s="133">
        <v>21</v>
      </c>
      <c r="C12" s="27">
        <v>9</v>
      </c>
      <c r="D12" s="27">
        <v>5</v>
      </c>
      <c r="E12" s="27">
        <v>3</v>
      </c>
      <c r="F12" s="27">
        <v>4</v>
      </c>
      <c r="G12" s="129"/>
      <c r="H12" s="139">
        <f t="shared" si="0"/>
        <v>0.40384615384615385</v>
      </c>
      <c r="I12" s="102">
        <f t="shared" si="1"/>
        <v>0.32142857142857145</v>
      </c>
      <c r="J12" s="102">
        <f t="shared" si="2"/>
        <v>0.35714285714285715</v>
      </c>
      <c r="K12" s="102">
        <f t="shared" si="3"/>
        <v>1</v>
      </c>
      <c r="L12" s="102">
        <f t="shared" si="4"/>
        <v>0.5714285714285714</v>
      </c>
      <c r="M12" s="31"/>
      <c r="N12" s="31"/>
      <c r="O12" s="31"/>
    </row>
    <row r="13" spans="1:15" s="22" customFormat="1" ht="39">
      <c r="A13" s="67" t="s">
        <v>92</v>
      </c>
      <c r="B13" s="133">
        <v>29</v>
      </c>
      <c r="C13" s="27">
        <v>12</v>
      </c>
      <c r="D13" s="27">
        <v>10</v>
      </c>
      <c r="E13" s="27">
        <v>2</v>
      </c>
      <c r="F13" s="27">
        <v>5</v>
      </c>
      <c r="G13" s="129"/>
      <c r="H13" s="139">
        <f t="shared" si="0"/>
        <v>0.5576923076923077</v>
      </c>
      <c r="I13" s="102">
        <f t="shared" si="1"/>
        <v>0.42857142857142855</v>
      </c>
      <c r="J13" s="102">
        <f t="shared" si="2"/>
        <v>0.7142857142857143</v>
      </c>
      <c r="K13" s="102">
        <f t="shared" si="3"/>
        <v>0.6666666666666666</v>
      </c>
      <c r="L13" s="102">
        <f t="shared" si="4"/>
        <v>0.7142857142857143</v>
      </c>
      <c r="M13" s="31"/>
      <c r="N13" s="31"/>
      <c r="O13" s="31"/>
    </row>
    <row r="14" spans="1:15" s="22" customFormat="1" ht="12.75">
      <c r="A14" s="67" t="s">
        <v>8</v>
      </c>
      <c r="B14" s="133">
        <v>0</v>
      </c>
      <c r="C14" s="27">
        <v>0</v>
      </c>
      <c r="D14" s="27">
        <v>0</v>
      </c>
      <c r="E14" s="27">
        <v>0</v>
      </c>
      <c r="F14" s="27">
        <v>0</v>
      </c>
      <c r="G14" s="129"/>
      <c r="H14" s="140">
        <f t="shared" si="0"/>
        <v>0</v>
      </c>
      <c r="I14" s="102">
        <f t="shared" si="1"/>
        <v>0</v>
      </c>
      <c r="J14" s="102">
        <f t="shared" si="2"/>
        <v>0</v>
      </c>
      <c r="K14" s="102">
        <f t="shared" si="3"/>
        <v>0</v>
      </c>
      <c r="L14" s="102">
        <f t="shared" si="4"/>
        <v>0</v>
      </c>
      <c r="M14" s="31"/>
      <c r="N14" s="31"/>
      <c r="O14" s="31"/>
    </row>
    <row r="15" spans="1:15" s="29" customFormat="1" ht="12.75">
      <c r="A15" s="163" t="s">
        <v>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31"/>
      <c r="N15" s="31"/>
      <c r="O15" s="31"/>
    </row>
    <row r="16" spans="1:9" ht="12.75">
      <c r="A16" s="66"/>
      <c r="I16" s="48"/>
    </row>
  </sheetData>
  <sheetProtection/>
  <mergeCells count="4">
    <mergeCell ref="A1:H1"/>
    <mergeCell ref="A2:L2"/>
    <mergeCell ref="B5:L5"/>
    <mergeCell ref="A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T42"/>
  <sheetViews>
    <sheetView zoomScalePageLayoutView="0" workbookViewId="0" topLeftCell="A2">
      <selection activeCell="I9" sqref="I9"/>
    </sheetView>
  </sheetViews>
  <sheetFormatPr defaultColWidth="9.140625" defaultRowHeight="12.75"/>
  <cols>
    <col min="1" max="1" width="35.28125" style="31" customWidth="1"/>
    <col min="2" max="2" width="24.7109375" style="31" customWidth="1"/>
    <col min="3" max="3" width="24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94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4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47.25" customHeight="1">
      <c r="A5" s="25"/>
      <c r="B5" s="152" t="s">
        <v>157</v>
      </c>
      <c r="C5" s="152"/>
      <c r="D5" s="44"/>
      <c r="E5" s="31"/>
      <c r="F5" s="31"/>
      <c r="G5" s="31"/>
      <c r="H5" s="31"/>
      <c r="I5" s="31"/>
    </row>
    <row r="6" spans="1:9" s="22" customFormat="1" ht="12.75">
      <c r="A6" s="67" t="s">
        <v>96</v>
      </c>
      <c r="B6" s="53">
        <v>38</v>
      </c>
      <c r="C6" s="52">
        <f>B6/52</f>
        <v>0.7307692307692307</v>
      </c>
      <c r="D6" s="44"/>
      <c r="E6" s="31"/>
      <c r="F6" s="31"/>
      <c r="G6" s="31"/>
      <c r="H6" s="31"/>
      <c r="I6" s="31"/>
    </row>
    <row r="7" spans="1:9" s="22" customFormat="1" ht="26.25">
      <c r="A7" s="67" t="s">
        <v>95</v>
      </c>
      <c r="B7" s="53">
        <v>9</v>
      </c>
      <c r="C7" s="52">
        <f>B7/52</f>
        <v>0.17307692307692307</v>
      </c>
      <c r="D7" s="44"/>
      <c r="E7" s="31"/>
      <c r="F7" s="31"/>
      <c r="G7" s="31"/>
      <c r="H7" s="31"/>
      <c r="I7" s="31"/>
    </row>
    <row r="8" spans="1:9" s="22" customFormat="1" ht="12.75">
      <c r="A8" s="67" t="s">
        <v>97</v>
      </c>
      <c r="B8" s="53">
        <v>9</v>
      </c>
      <c r="C8" s="52">
        <f>B8/52</f>
        <v>0.17307692307692307</v>
      </c>
      <c r="D8" s="44"/>
      <c r="E8" s="31"/>
      <c r="F8" s="31"/>
      <c r="G8" s="31"/>
      <c r="H8" s="31"/>
      <c r="I8" s="31"/>
    </row>
    <row r="9" spans="1:9" s="22" customFormat="1" ht="12.75">
      <c r="A9" s="67" t="s">
        <v>98</v>
      </c>
      <c r="B9" s="53">
        <v>9</v>
      </c>
      <c r="C9" s="52">
        <f>B9/52</f>
        <v>0.17307692307692307</v>
      </c>
      <c r="D9" s="44"/>
      <c r="E9" s="31"/>
      <c r="F9" s="31"/>
      <c r="G9" s="31"/>
      <c r="H9" s="31"/>
      <c r="I9" s="31"/>
    </row>
    <row r="10" spans="1:9" s="22" customFormat="1" ht="12.75">
      <c r="A10" s="67" t="s">
        <v>99</v>
      </c>
      <c r="B10" s="53">
        <v>5</v>
      </c>
      <c r="C10" s="52">
        <f>B10/52</f>
        <v>0.09615384615384616</v>
      </c>
      <c r="D10" s="44"/>
      <c r="E10" s="31"/>
      <c r="F10" s="31"/>
      <c r="G10" s="31"/>
      <c r="H10" s="31"/>
      <c r="I10" s="31"/>
    </row>
    <row r="11" spans="1:254" ht="12.75">
      <c r="A11" s="24"/>
      <c r="D11" s="4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T11" s="17"/>
    </row>
    <row r="12" spans="1:254" ht="27" customHeight="1">
      <c r="A12" s="24"/>
      <c r="B12" s="152" t="s">
        <v>100</v>
      </c>
      <c r="C12" s="152"/>
      <c r="D12" s="4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17"/>
    </row>
    <row r="13" spans="1:9" s="22" customFormat="1" ht="12.75" customHeight="1">
      <c r="A13" s="25"/>
      <c r="B13" s="154" t="s">
        <v>101</v>
      </c>
      <c r="C13" s="154"/>
      <c r="D13" s="48"/>
      <c r="E13" s="31"/>
      <c r="F13" s="31"/>
      <c r="G13" s="31"/>
      <c r="H13" s="31"/>
      <c r="I13" s="31"/>
    </row>
    <row r="14" spans="1:9" s="22" customFormat="1" ht="12.75" customHeight="1">
      <c r="A14" s="24" t="s">
        <v>105</v>
      </c>
      <c r="B14" s="27">
        <v>0</v>
      </c>
      <c r="C14" s="52">
        <f>B14/$B$18</f>
        <v>0</v>
      </c>
      <c r="D14" s="48"/>
      <c r="E14" s="31"/>
      <c r="F14" s="31"/>
      <c r="G14" s="31"/>
      <c r="H14" s="31"/>
      <c r="I14" s="31"/>
    </row>
    <row r="15" spans="1:9" s="22" customFormat="1" ht="12.75" customHeight="1">
      <c r="A15" s="24" t="s">
        <v>106</v>
      </c>
      <c r="B15" s="27">
        <v>6</v>
      </c>
      <c r="C15" s="52">
        <f>B15/$B$18</f>
        <v>0.6666666666666666</v>
      </c>
      <c r="D15" s="44" t="s">
        <v>19</v>
      </c>
      <c r="E15" s="31"/>
      <c r="F15" s="31"/>
      <c r="G15" s="31"/>
      <c r="H15" s="31"/>
      <c r="I15" s="31"/>
    </row>
    <row r="16" spans="1:9" s="22" customFormat="1" ht="12.75" customHeight="1">
      <c r="A16" s="24" t="s">
        <v>107</v>
      </c>
      <c r="B16" s="27">
        <v>1</v>
      </c>
      <c r="C16" s="52">
        <f>B16/$B$18</f>
        <v>0.1111111111111111</v>
      </c>
      <c r="D16" s="47"/>
      <c r="E16" s="31"/>
      <c r="F16" s="31"/>
      <c r="G16" s="31"/>
      <c r="H16" s="31"/>
      <c r="I16" s="31"/>
    </row>
    <row r="17" spans="1:9" s="22" customFormat="1" ht="12.75" customHeight="1">
      <c r="A17" s="24" t="s">
        <v>8</v>
      </c>
      <c r="B17" s="27">
        <v>2</v>
      </c>
      <c r="C17" s="52">
        <f>B17/$B$18</f>
        <v>0.2222222222222222</v>
      </c>
      <c r="D17" s="44"/>
      <c r="E17" s="31"/>
      <c r="F17" s="31"/>
      <c r="G17" s="31"/>
      <c r="H17" s="31"/>
      <c r="I17" s="31"/>
    </row>
    <row r="18" spans="1:9" s="22" customFormat="1" ht="12.75" customHeight="1">
      <c r="A18" s="25" t="s">
        <v>7</v>
      </c>
      <c r="B18" s="28">
        <f>SUM(B14:B17)</f>
        <v>9</v>
      </c>
      <c r="C18" s="36">
        <f>B18/$B$18</f>
        <v>1</v>
      </c>
      <c r="D18" s="44"/>
      <c r="E18" s="31"/>
      <c r="F18" s="31"/>
      <c r="G18" s="31"/>
      <c r="H18" s="31"/>
      <c r="I18" s="31"/>
    </row>
    <row r="19" spans="1:9" s="22" customFormat="1" ht="12.75" customHeight="1">
      <c r="A19" s="25"/>
      <c r="B19" s="154" t="s">
        <v>102</v>
      </c>
      <c r="C19" s="154"/>
      <c r="D19" s="48"/>
      <c r="E19" s="31"/>
      <c r="F19" s="31"/>
      <c r="G19" s="31"/>
      <c r="H19" s="31"/>
      <c r="I19" s="31"/>
    </row>
    <row r="20" spans="1:9" s="22" customFormat="1" ht="12.75" customHeight="1">
      <c r="A20" s="24" t="s">
        <v>108</v>
      </c>
      <c r="B20" s="27">
        <v>0</v>
      </c>
      <c r="C20" s="52">
        <f aca="true" t="shared" si="0" ref="C20:C25">B20/$B$25</f>
        <v>0</v>
      </c>
      <c r="D20" s="44"/>
      <c r="E20" s="31"/>
      <c r="F20" s="31"/>
      <c r="G20" s="31"/>
      <c r="H20" s="31"/>
      <c r="I20" s="31"/>
    </row>
    <row r="21" spans="1:254" ht="12.75">
      <c r="A21" s="24" t="s">
        <v>109</v>
      </c>
      <c r="B21" s="27">
        <v>4</v>
      </c>
      <c r="C21" s="52">
        <f t="shared" si="0"/>
        <v>0.10526315789473684</v>
      </c>
      <c r="D21" s="4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T21" s="17"/>
    </row>
    <row r="22" spans="1:254" ht="12.75">
      <c r="A22" s="24" t="s">
        <v>110</v>
      </c>
      <c r="B22" s="27">
        <v>20</v>
      </c>
      <c r="C22" s="52">
        <f t="shared" si="0"/>
        <v>0.5263157894736842</v>
      </c>
      <c r="D22" s="4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254" ht="12.75">
      <c r="A23" s="24" t="s">
        <v>111</v>
      </c>
      <c r="B23" s="27">
        <v>12</v>
      </c>
      <c r="C23" s="52">
        <f t="shared" si="0"/>
        <v>0.3157894736842105</v>
      </c>
      <c r="D23" s="4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T23" s="17"/>
    </row>
    <row r="24" spans="1:254" ht="12.75">
      <c r="A24" s="24" t="s">
        <v>8</v>
      </c>
      <c r="B24" s="27">
        <v>2</v>
      </c>
      <c r="C24" s="52">
        <f t="shared" si="0"/>
        <v>0.05263157894736842</v>
      </c>
      <c r="D24" s="4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T24" s="17"/>
    </row>
    <row r="25" spans="1:254" ht="12.75">
      <c r="A25" s="25" t="s">
        <v>7</v>
      </c>
      <c r="B25" s="28">
        <f>SUM(B20:B24)</f>
        <v>38</v>
      </c>
      <c r="C25" s="36">
        <f t="shared" si="0"/>
        <v>1</v>
      </c>
      <c r="D25" s="44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T25" s="17"/>
    </row>
    <row r="26" spans="1:9" s="22" customFormat="1" ht="12.75" customHeight="1">
      <c r="A26" s="25"/>
      <c r="B26" s="154" t="s">
        <v>103</v>
      </c>
      <c r="C26" s="154"/>
      <c r="D26" s="44"/>
      <c r="E26" s="31"/>
      <c r="F26" s="31"/>
      <c r="G26" s="31"/>
      <c r="H26" s="31"/>
      <c r="I26" s="31"/>
    </row>
    <row r="27" spans="1:9" s="22" customFormat="1" ht="12.75" customHeight="1">
      <c r="A27" s="24" t="s">
        <v>112</v>
      </c>
      <c r="B27" s="27">
        <v>1</v>
      </c>
      <c r="C27" s="52">
        <f>B27/$B$33</f>
        <v>0.1111111111111111</v>
      </c>
      <c r="D27" s="44"/>
      <c r="E27" s="31"/>
      <c r="F27" s="31"/>
      <c r="G27" s="31"/>
      <c r="H27" s="31"/>
      <c r="I27" s="31"/>
    </row>
    <row r="28" spans="1:9" s="22" customFormat="1" ht="12.75" customHeight="1">
      <c r="A28" s="24" t="s">
        <v>113</v>
      </c>
      <c r="B28" s="27">
        <v>3</v>
      </c>
      <c r="C28" s="52">
        <f aca="true" t="shared" si="1" ref="C28:C33">B28/$B$33</f>
        <v>0.3333333333333333</v>
      </c>
      <c r="D28" s="44"/>
      <c r="E28" s="31"/>
      <c r="F28" s="31"/>
      <c r="G28" s="31"/>
      <c r="H28" s="31"/>
      <c r="I28" s="31"/>
    </row>
    <row r="29" spans="1:9" s="22" customFormat="1" ht="12.75" customHeight="1">
      <c r="A29" s="24" t="s">
        <v>114</v>
      </c>
      <c r="B29" s="27">
        <v>3</v>
      </c>
      <c r="C29" s="52">
        <f t="shared" si="1"/>
        <v>0.3333333333333333</v>
      </c>
      <c r="D29" s="44"/>
      <c r="E29" s="31"/>
      <c r="F29" s="31"/>
      <c r="G29" s="31"/>
      <c r="H29" s="31"/>
      <c r="I29" s="31"/>
    </row>
    <row r="30" spans="1:9" s="22" customFormat="1" ht="12.75" customHeight="1">
      <c r="A30" s="24" t="s">
        <v>115</v>
      </c>
      <c r="B30" s="27">
        <v>0</v>
      </c>
      <c r="C30" s="52">
        <f t="shared" si="1"/>
        <v>0</v>
      </c>
      <c r="D30" s="44"/>
      <c r="E30" s="31"/>
      <c r="F30" s="31"/>
      <c r="G30" s="31"/>
      <c r="H30" s="31"/>
      <c r="I30" s="31"/>
    </row>
    <row r="31" spans="1:9" s="22" customFormat="1" ht="12.75" customHeight="1">
      <c r="A31" s="24" t="s">
        <v>116</v>
      </c>
      <c r="B31" s="27">
        <v>1</v>
      </c>
      <c r="C31" s="52">
        <f t="shared" si="1"/>
        <v>0.1111111111111111</v>
      </c>
      <c r="D31" s="44"/>
      <c r="E31" s="31"/>
      <c r="F31" s="31"/>
      <c r="G31" s="31"/>
      <c r="H31" s="31"/>
      <c r="I31" s="31"/>
    </row>
    <row r="32" spans="1:9" s="22" customFormat="1" ht="12.75" customHeight="1">
      <c r="A32" s="24" t="s">
        <v>8</v>
      </c>
      <c r="B32" s="27">
        <v>1</v>
      </c>
      <c r="C32" s="52">
        <f t="shared" si="1"/>
        <v>0.1111111111111111</v>
      </c>
      <c r="D32" s="44"/>
      <c r="E32" s="31"/>
      <c r="F32" s="31"/>
      <c r="G32" s="31"/>
      <c r="H32" s="31"/>
      <c r="I32" s="31"/>
    </row>
    <row r="33" spans="1:9" s="22" customFormat="1" ht="12.75" customHeight="1">
      <c r="A33" s="25" t="s">
        <v>7</v>
      </c>
      <c r="B33" s="28">
        <f>SUM(B27:B32)</f>
        <v>9</v>
      </c>
      <c r="C33" s="36">
        <f t="shared" si="1"/>
        <v>1</v>
      </c>
      <c r="D33" s="44"/>
      <c r="E33" s="31"/>
      <c r="F33" s="31"/>
      <c r="G33" s="31"/>
      <c r="H33" s="31"/>
      <c r="I33" s="31"/>
    </row>
    <row r="34" spans="1:9" s="22" customFormat="1" ht="12.75" customHeight="1">
      <c r="A34" s="25"/>
      <c r="B34" s="154" t="s">
        <v>104</v>
      </c>
      <c r="C34" s="154"/>
      <c r="D34" s="44"/>
      <c r="E34" s="31"/>
      <c r="F34" s="31"/>
      <c r="G34" s="31"/>
      <c r="H34" s="31"/>
      <c r="I34" s="31"/>
    </row>
    <row r="35" spans="1:9" s="22" customFormat="1" ht="12.75" customHeight="1">
      <c r="A35" s="33" t="s">
        <v>118</v>
      </c>
      <c r="B35" s="27">
        <v>1</v>
      </c>
      <c r="C35" s="52">
        <f aca="true" t="shared" si="2" ref="C35:C40">B35/$B$40</f>
        <v>0.1111111111111111</v>
      </c>
      <c r="D35" s="48"/>
      <c r="E35" s="31"/>
      <c r="F35" s="31"/>
      <c r="G35" s="31"/>
      <c r="H35" s="31"/>
      <c r="I35" s="31"/>
    </row>
    <row r="36" spans="1:254" ht="26.25">
      <c r="A36" s="33" t="s">
        <v>119</v>
      </c>
      <c r="B36" s="27">
        <v>4</v>
      </c>
      <c r="C36" s="52">
        <f t="shared" si="2"/>
        <v>0.4444444444444444</v>
      </c>
      <c r="D36" s="4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T36" s="17"/>
    </row>
    <row r="37" spans="1:254" ht="39">
      <c r="A37" s="33" t="s">
        <v>117</v>
      </c>
      <c r="B37" s="27">
        <v>1</v>
      </c>
      <c r="C37" s="52">
        <f t="shared" si="2"/>
        <v>0.1111111111111111</v>
      </c>
      <c r="D37" s="4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T37" s="17"/>
    </row>
    <row r="38" spans="1:254" ht="26.25">
      <c r="A38" s="33" t="s">
        <v>120</v>
      </c>
      <c r="B38" s="27">
        <v>2</v>
      </c>
      <c r="C38" s="52">
        <f t="shared" si="2"/>
        <v>0.2222222222222222</v>
      </c>
      <c r="D38" s="4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T38" s="17"/>
    </row>
    <row r="39" spans="1:254" ht="12.75">
      <c r="A39" s="24" t="s">
        <v>8</v>
      </c>
      <c r="B39" s="27">
        <v>1</v>
      </c>
      <c r="C39" s="52">
        <f t="shared" si="2"/>
        <v>0.1111111111111111</v>
      </c>
      <c r="D39" s="4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T39" s="17"/>
    </row>
    <row r="40" spans="1:254" ht="12.75">
      <c r="A40" s="64" t="s">
        <v>7</v>
      </c>
      <c r="B40" s="65">
        <f>SUM(B35:B39)</f>
        <v>9</v>
      </c>
      <c r="C40" s="54">
        <f t="shared" si="2"/>
        <v>1</v>
      </c>
      <c r="D40" s="44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T40" s="17"/>
    </row>
    <row r="41" spans="1:9" s="29" customFormat="1" ht="24.75" customHeight="1">
      <c r="A41" s="150" t="s">
        <v>37</v>
      </c>
      <c r="B41" s="150"/>
      <c r="C41" s="150"/>
      <c r="D41" s="48"/>
      <c r="E41" s="31"/>
      <c r="F41" s="31"/>
      <c r="G41" s="31"/>
      <c r="H41" s="31"/>
      <c r="I41" s="31"/>
    </row>
    <row r="42" spans="1:4" ht="12.75">
      <c r="A42" s="66"/>
      <c r="D42" s="48"/>
    </row>
  </sheetData>
  <sheetProtection selectLockedCells="1" selectUnlockedCells="1"/>
  <mergeCells count="9">
    <mergeCell ref="A41:C41"/>
    <mergeCell ref="A1:C1"/>
    <mergeCell ref="B12:C12"/>
    <mergeCell ref="B13:C13"/>
    <mergeCell ref="B19:C19"/>
    <mergeCell ref="B26:C26"/>
    <mergeCell ref="B34:C34"/>
    <mergeCell ref="A2:C2"/>
    <mergeCell ref="B5:C5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109"/>
  <sheetViews>
    <sheetView zoomScalePageLayoutView="0" workbookViewId="0" topLeftCell="A18">
      <selection activeCell="A25" sqref="A1:C25"/>
    </sheetView>
  </sheetViews>
  <sheetFormatPr defaultColWidth="9.28125" defaultRowHeight="12.75"/>
  <cols>
    <col min="1" max="1" width="40.28125" style="9" customWidth="1"/>
    <col min="2" max="2" width="22.7109375" style="10" customWidth="1"/>
    <col min="3" max="3" width="27.7109375" style="10" customWidth="1"/>
    <col min="4" max="4" width="14.421875" style="11" customWidth="1"/>
    <col min="5" max="5" width="12.57421875" style="12" customWidth="1"/>
    <col min="6" max="6" width="16.421875" style="13" customWidth="1"/>
    <col min="7" max="7" width="17.421875" style="13" customWidth="1"/>
    <col min="8" max="8" width="20.57421875" style="14" customWidth="1"/>
    <col min="9" max="9" width="23.28125" style="120" customWidth="1"/>
    <col min="10" max="10" width="9.28125" style="120" customWidth="1"/>
    <col min="11" max="24" width="9.28125" style="121" customWidth="1"/>
    <col min="25" max="16384" width="9.28125" style="9" customWidth="1"/>
  </cols>
  <sheetData>
    <row r="1" ht="13.5">
      <c r="A1" s="15" t="s">
        <v>22</v>
      </c>
    </row>
    <row r="2" spans="1:8" s="17" customFormat="1" ht="14.25" customHeight="1">
      <c r="A2" s="151" t="s">
        <v>23</v>
      </c>
      <c r="B2" s="151"/>
      <c r="C2" s="151"/>
      <c r="D2" s="16"/>
      <c r="E2" s="16"/>
      <c r="F2" s="16"/>
      <c r="G2" s="16"/>
      <c r="H2" s="16"/>
    </row>
    <row r="3" spans="1:8" s="17" customFormat="1" ht="6.75" customHeight="1">
      <c r="A3" s="18"/>
      <c r="B3" s="18"/>
      <c r="C3" s="35"/>
      <c r="D3" s="19"/>
      <c r="E3" s="19"/>
      <c r="F3" s="19"/>
      <c r="G3" s="19"/>
      <c r="H3" s="19"/>
    </row>
    <row r="4" spans="1:8" s="22" customFormat="1" ht="30" customHeight="1">
      <c r="A4" s="20" t="s">
        <v>4</v>
      </c>
      <c r="B4" s="21" t="s">
        <v>5</v>
      </c>
      <c r="C4" s="21" t="s">
        <v>6</v>
      </c>
      <c r="E4" s="44"/>
      <c r="F4" s="1"/>
      <c r="G4" s="1"/>
      <c r="H4" s="1"/>
    </row>
    <row r="5" spans="1:10" s="22" customFormat="1" ht="13.5" customHeight="1">
      <c r="A5" s="23"/>
      <c r="B5" s="152" t="s">
        <v>24</v>
      </c>
      <c r="C5" s="152"/>
      <c r="E5" s="62"/>
      <c r="F5" s="1"/>
      <c r="G5" s="1"/>
      <c r="H5" s="122"/>
      <c r="I5" s="1"/>
      <c r="J5" s="1"/>
    </row>
    <row r="6" spans="1:10" s="22" customFormat="1" ht="13.5" customHeight="1">
      <c r="A6" s="23" t="s">
        <v>25</v>
      </c>
      <c r="B6" s="56">
        <v>18</v>
      </c>
      <c r="C6" s="52">
        <f>B6/$B$18</f>
        <v>0.34615384615384615</v>
      </c>
      <c r="E6" s="62"/>
      <c r="F6" s="1"/>
      <c r="G6" s="1"/>
      <c r="H6" s="122"/>
      <c r="I6" s="1"/>
      <c r="J6" s="1"/>
    </row>
    <row r="7" spans="1:11" s="22" customFormat="1" ht="13.5">
      <c r="A7" s="23" t="s">
        <v>28</v>
      </c>
      <c r="B7" s="56">
        <v>4</v>
      </c>
      <c r="C7" s="52">
        <f>B7/$B$18</f>
        <v>0.07692307692307693</v>
      </c>
      <c r="E7" s="62"/>
      <c r="F7" s="123"/>
      <c r="G7" s="123"/>
      <c r="H7" s="123"/>
      <c r="I7" s="23"/>
      <c r="J7" s="123"/>
      <c r="K7" s="23"/>
    </row>
    <row r="8" spans="1:11" s="22" customFormat="1" ht="13.5">
      <c r="A8" s="23" t="s">
        <v>175</v>
      </c>
      <c r="B8" s="56">
        <v>4</v>
      </c>
      <c r="C8" s="52">
        <f>B8/$B$18</f>
        <v>0.07692307692307693</v>
      </c>
      <c r="E8" s="62"/>
      <c r="F8" s="123"/>
      <c r="G8" s="123"/>
      <c r="H8" s="123"/>
      <c r="I8" s="23"/>
      <c r="J8" s="123"/>
      <c r="K8" s="23"/>
    </row>
    <row r="9" spans="1:11" s="22" customFormat="1" ht="13.5">
      <c r="A9" s="23" t="s">
        <v>31</v>
      </c>
      <c r="B9" s="56">
        <v>2</v>
      </c>
      <c r="C9" s="52">
        <f>B9/$B$18</f>
        <v>0.038461538461538464</v>
      </c>
      <c r="E9" s="62"/>
      <c r="F9" s="123"/>
      <c r="G9" s="123"/>
      <c r="H9" s="123"/>
      <c r="I9" s="123"/>
      <c r="J9" s="123"/>
      <c r="K9" s="23"/>
    </row>
    <row r="10" spans="1:11" s="22" customFormat="1" ht="13.5">
      <c r="A10" s="147" t="s">
        <v>226</v>
      </c>
      <c r="B10" s="148">
        <f>SUM(B6:B9)</f>
        <v>28</v>
      </c>
      <c r="C10" s="149">
        <f>SUM(C6:C9)</f>
        <v>0.5384615384615384</v>
      </c>
      <c r="E10" s="62"/>
      <c r="F10" s="123"/>
      <c r="G10" s="123"/>
      <c r="H10" s="123"/>
      <c r="I10" s="123"/>
      <c r="J10" s="123"/>
      <c r="K10" s="23"/>
    </row>
    <row r="11" spans="1:11" s="22" customFormat="1" ht="13.5">
      <c r="A11" s="23" t="s">
        <v>27</v>
      </c>
      <c r="B11" s="56">
        <v>5</v>
      </c>
      <c r="C11" s="52">
        <f>B11/$B$18</f>
        <v>0.09615384615384616</v>
      </c>
      <c r="E11" s="62"/>
      <c r="F11" s="123"/>
      <c r="G11" s="123"/>
      <c r="H11" s="123"/>
      <c r="I11" s="123"/>
      <c r="J11" s="123"/>
      <c r="K11" s="23"/>
    </row>
    <row r="12" spans="1:11" s="22" customFormat="1" ht="13.5">
      <c r="A12" s="23" t="s">
        <v>174</v>
      </c>
      <c r="B12" s="56">
        <v>2</v>
      </c>
      <c r="C12" s="52">
        <f>B12/$B$18</f>
        <v>0.038461538461538464</v>
      </c>
      <c r="E12" s="62"/>
      <c r="F12" s="123"/>
      <c r="G12" s="123"/>
      <c r="H12" s="123"/>
      <c r="I12" s="23"/>
      <c r="J12" s="123"/>
      <c r="K12" s="23"/>
    </row>
    <row r="13" spans="1:11" s="22" customFormat="1" ht="13.5">
      <c r="A13" s="23" t="s">
        <v>29</v>
      </c>
      <c r="B13" s="56">
        <v>5</v>
      </c>
      <c r="C13" s="52">
        <f>B13/$B$18</f>
        <v>0.09615384615384616</v>
      </c>
      <c r="E13" s="62"/>
      <c r="F13" s="123"/>
      <c r="G13" s="123"/>
      <c r="H13" s="123"/>
      <c r="I13" s="123"/>
      <c r="J13" s="123"/>
      <c r="K13" s="23"/>
    </row>
    <row r="14" spans="1:11" s="22" customFormat="1" ht="13.5">
      <c r="A14" s="23" t="s">
        <v>30</v>
      </c>
      <c r="B14" s="56">
        <v>2</v>
      </c>
      <c r="C14" s="52">
        <f>B14/$B$18</f>
        <v>0.038461538461538464</v>
      </c>
      <c r="E14" s="62"/>
      <c r="F14" s="123"/>
      <c r="G14" s="123"/>
      <c r="H14" s="123"/>
      <c r="I14" s="23"/>
      <c r="J14" s="123"/>
      <c r="K14" s="23"/>
    </row>
    <row r="15" spans="1:11" s="22" customFormat="1" ht="13.5">
      <c r="A15" s="147" t="s">
        <v>227</v>
      </c>
      <c r="B15" s="148">
        <f>SUM(B11:B14)</f>
        <v>14</v>
      </c>
      <c r="C15" s="149">
        <f>SUM(C11:C14)</f>
        <v>0.2692307692307693</v>
      </c>
      <c r="E15" s="62"/>
      <c r="F15" s="123"/>
      <c r="G15" s="123"/>
      <c r="H15" s="123"/>
      <c r="I15" s="123"/>
      <c r="J15" s="123"/>
      <c r="K15" s="23"/>
    </row>
    <row r="16" spans="1:11" s="22" customFormat="1" ht="13.5">
      <c r="A16" s="147" t="s">
        <v>32</v>
      </c>
      <c r="B16" s="148">
        <v>3</v>
      </c>
      <c r="C16" s="149">
        <f>B16/$B$18</f>
        <v>0.057692307692307696</v>
      </c>
      <c r="E16" s="62"/>
      <c r="F16" s="123"/>
      <c r="G16" s="123"/>
      <c r="H16" s="123"/>
      <c r="I16" s="23"/>
      <c r="J16" s="123"/>
      <c r="K16" s="23"/>
    </row>
    <row r="17" spans="1:11" s="22" customFormat="1" ht="12.75">
      <c r="A17" s="147" t="s">
        <v>26</v>
      </c>
      <c r="B17" s="148">
        <v>7</v>
      </c>
      <c r="C17" s="149">
        <f>B17/$B$18</f>
        <v>0.1346153846153846</v>
      </c>
      <c r="E17" s="149"/>
      <c r="F17" s="123"/>
      <c r="G17" s="123"/>
      <c r="H17" s="123"/>
      <c r="I17" s="123"/>
      <c r="J17" s="123"/>
      <c r="K17" s="23"/>
    </row>
    <row r="18" spans="1:11" s="22" customFormat="1" ht="13.5">
      <c r="A18" s="25" t="s">
        <v>7</v>
      </c>
      <c r="B18" s="26">
        <f>B10+B15+B16+B17</f>
        <v>52</v>
      </c>
      <c r="C18" s="36">
        <f>C10+C15+C16+C17</f>
        <v>1</v>
      </c>
      <c r="E18" s="62"/>
      <c r="F18" s="123"/>
      <c r="G18" s="123"/>
      <c r="H18" s="123"/>
      <c r="I18" s="123"/>
      <c r="J18" s="123"/>
      <c r="K18" s="23"/>
    </row>
    <row r="19" spans="1:10" s="22" customFormat="1" ht="13.5">
      <c r="A19" s="25"/>
      <c r="B19" s="26"/>
      <c r="C19" s="37"/>
      <c r="E19" s="62"/>
      <c r="F19" s="1"/>
      <c r="G19" s="1"/>
      <c r="H19" s="122"/>
      <c r="I19" s="1"/>
      <c r="J19" s="1"/>
    </row>
    <row r="20" spans="1:10" s="22" customFormat="1" ht="26.25" customHeight="1">
      <c r="A20" s="23"/>
      <c r="B20" s="152" t="s">
        <v>36</v>
      </c>
      <c r="C20" s="152"/>
      <c r="E20" s="62"/>
      <c r="F20" s="1"/>
      <c r="G20" s="122"/>
      <c r="H20" s="1"/>
      <c r="I20" s="1"/>
      <c r="J20" s="1"/>
    </row>
    <row r="21" spans="1:10" s="22" customFormat="1" ht="12.75" customHeight="1">
      <c r="A21" s="24" t="s">
        <v>33</v>
      </c>
      <c r="B21" s="27">
        <v>11</v>
      </c>
      <c r="C21" s="52">
        <f>B21/$B$24</f>
        <v>0.21153846153846154</v>
      </c>
      <c r="E21" s="62"/>
      <c r="F21" s="1"/>
      <c r="G21" s="1"/>
      <c r="H21" s="1"/>
      <c r="I21" s="122"/>
      <c r="J21" s="1"/>
    </row>
    <row r="22" spans="1:10" s="22" customFormat="1" ht="16.5" customHeight="1">
      <c r="A22" s="24" t="s">
        <v>34</v>
      </c>
      <c r="B22" s="27">
        <v>33</v>
      </c>
      <c r="C22" s="52">
        <f>B22/$B$24</f>
        <v>0.6346153846153846</v>
      </c>
      <c r="E22" s="63"/>
      <c r="F22" s="1"/>
      <c r="G22" s="1"/>
      <c r="H22" s="1"/>
      <c r="I22" s="1"/>
      <c r="J22" s="1"/>
    </row>
    <row r="23" spans="1:256" ht="15">
      <c r="A23" s="24" t="s">
        <v>35</v>
      </c>
      <c r="B23" s="27">
        <v>8</v>
      </c>
      <c r="C23" s="52">
        <f>B23/$B$24</f>
        <v>0.15384615384615385</v>
      </c>
      <c r="D23"/>
      <c r="E23" s="45"/>
      <c r="F23" s="22"/>
      <c r="G23" s="22"/>
      <c r="H23" s="2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 s="17"/>
    </row>
    <row r="24" spans="1:256" ht="13.5" customHeight="1">
      <c r="A24" s="64" t="s">
        <v>7</v>
      </c>
      <c r="B24" s="65">
        <f>SUM(B21:B23)</f>
        <v>52</v>
      </c>
      <c r="C24" s="54">
        <f>SUM(C21:C23)</f>
        <v>1</v>
      </c>
      <c r="D24"/>
      <c r="E24" s="46"/>
      <c r="F24" s="22"/>
      <c r="G24" s="22"/>
      <c r="H24" s="2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 s="17"/>
    </row>
    <row r="25" spans="1:256" ht="24" customHeight="1">
      <c r="A25" s="150" t="s">
        <v>37</v>
      </c>
      <c r="B25" s="150"/>
      <c r="C25" s="150"/>
      <c r="D25"/>
      <c r="E25" s="4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 s="17"/>
    </row>
    <row r="26" spans="1:256" ht="12.75">
      <c r="A26" s="17"/>
      <c r="B26" s="30"/>
      <c r="C26" s="40"/>
      <c r="D26"/>
      <c r="E26" s="4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 s="17"/>
    </row>
    <row r="27" spans="2:3" s="17" customFormat="1" ht="23.25" customHeight="1">
      <c r="B27" s="30"/>
      <c r="C27" s="40"/>
    </row>
    <row r="28" spans="1:3" s="17" customFormat="1" ht="12.75">
      <c r="A28" s="17" t="s">
        <v>179</v>
      </c>
      <c r="B28" s="26">
        <f>B7+B11+B16+B17</f>
        <v>19</v>
      </c>
      <c r="C28" s="40"/>
    </row>
    <row r="29" spans="1:3" s="17" customFormat="1" ht="12.75">
      <c r="A29" s="17" t="s">
        <v>180</v>
      </c>
      <c r="B29" s="26">
        <f>B9+B12+B13+B14</f>
        <v>11</v>
      </c>
      <c r="C29" s="40"/>
    </row>
    <row r="30" spans="1:3" s="17" customFormat="1" ht="12.75">
      <c r="A30" s="17" t="s">
        <v>181</v>
      </c>
      <c r="B30" s="30">
        <v>3</v>
      </c>
      <c r="C30" s="40"/>
    </row>
    <row r="31" spans="1:3" s="17" customFormat="1" ht="12.75">
      <c r="A31" s="17" t="s">
        <v>182</v>
      </c>
      <c r="B31" s="26">
        <f>B8</f>
        <v>4</v>
      </c>
      <c r="C31" s="40"/>
    </row>
    <row r="32" spans="2:3" s="17" customFormat="1" ht="12.75">
      <c r="B32" s="30"/>
      <c r="C32" s="40"/>
    </row>
    <row r="33" spans="2:3" s="17" customFormat="1" ht="12.75">
      <c r="B33" s="30"/>
      <c r="C33" s="40"/>
    </row>
    <row r="34" spans="2:3" s="17" customFormat="1" ht="12.75">
      <c r="B34" s="30"/>
      <c r="C34" s="40"/>
    </row>
    <row r="35" spans="2:3" s="17" customFormat="1" ht="12.75">
      <c r="B35" s="30"/>
      <c r="C35" s="40"/>
    </row>
    <row r="36" spans="2:3" s="17" customFormat="1" ht="12.75">
      <c r="B36" s="30"/>
      <c r="C36" s="40"/>
    </row>
    <row r="37" spans="2:3" s="17" customFormat="1" ht="12.75">
      <c r="B37" s="30"/>
      <c r="C37" s="40"/>
    </row>
    <row r="38" spans="2:3" s="17" customFormat="1" ht="12.75">
      <c r="B38" s="30"/>
      <c r="C38" s="40"/>
    </row>
    <row r="39" spans="2:3" s="17" customFormat="1" ht="12.75">
      <c r="B39" s="30"/>
      <c r="C39" s="40"/>
    </row>
    <row r="40" spans="2:3" s="17" customFormat="1" ht="12.75">
      <c r="B40" s="30"/>
      <c r="C40" s="40"/>
    </row>
    <row r="41" spans="2:3" s="17" customFormat="1" ht="12.75">
      <c r="B41" s="30"/>
      <c r="C41" s="40"/>
    </row>
    <row r="42" spans="2:3" s="17" customFormat="1" ht="12.75">
      <c r="B42" s="30"/>
      <c r="C42" s="40"/>
    </row>
    <row r="43" spans="2:3" s="17" customFormat="1" ht="12.75">
      <c r="B43" s="30"/>
      <c r="C43" s="40"/>
    </row>
    <row r="44" spans="2:3" s="17" customFormat="1" ht="12.75">
      <c r="B44" s="30"/>
      <c r="C44" s="40"/>
    </row>
    <row r="45" spans="2:3" s="17" customFormat="1" ht="12.75">
      <c r="B45" s="30"/>
      <c r="C45" s="40"/>
    </row>
    <row r="46" spans="2:3" s="17" customFormat="1" ht="12.75">
      <c r="B46" s="30"/>
      <c r="C46" s="40"/>
    </row>
    <row r="47" spans="2:3" s="17" customFormat="1" ht="12.75">
      <c r="B47" s="30"/>
      <c r="C47" s="40"/>
    </row>
    <row r="48" spans="2:3" s="17" customFormat="1" ht="12.75">
      <c r="B48" s="30"/>
      <c r="C48" s="40"/>
    </row>
    <row r="49" spans="2:3" s="17" customFormat="1" ht="12.75">
      <c r="B49" s="30"/>
      <c r="C49" s="40"/>
    </row>
    <row r="50" spans="2:3" s="17" customFormat="1" ht="12.75">
      <c r="B50" s="30"/>
      <c r="C50" s="40"/>
    </row>
    <row r="51" spans="2:3" s="17" customFormat="1" ht="12.75">
      <c r="B51" s="30"/>
      <c r="C51" s="40"/>
    </row>
    <row r="52" spans="2:3" s="17" customFormat="1" ht="12.75">
      <c r="B52" s="30"/>
      <c r="C52" s="40"/>
    </row>
    <row r="53" spans="2:3" s="17" customFormat="1" ht="12.75">
      <c r="B53" s="30"/>
      <c r="C53" s="40"/>
    </row>
    <row r="54" spans="2:3" s="17" customFormat="1" ht="12.75">
      <c r="B54" s="30"/>
      <c r="C54" s="40"/>
    </row>
    <row r="55" spans="2:3" s="17" customFormat="1" ht="12.75">
      <c r="B55" s="30"/>
      <c r="C55" s="40"/>
    </row>
    <row r="56" spans="2:3" s="17" customFormat="1" ht="12.75">
      <c r="B56" s="30"/>
      <c r="C56" s="40"/>
    </row>
    <row r="57" spans="2:3" s="17" customFormat="1" ht="12.75">
      <c r="B57" s="30"/>
      <c r="C57" s="40"/>
    </row>
    <row r="58" spans="2:3" s="17" customFormat="1" ht="12.75">
      <c r="B58" s="30"/>
      <c r="C58" s="40"/>
    </row>
    <row r="59" spans="2:3" s="17" customFormat="1" ht="12.75">
      <c r="B59" s="30"/>
      <c r="C59" s="40"/>
    </row>
    <row r="60" spans="2:3" s="17" customFormat="1" ht="12.75">
      <c r="B60" s="30"/>
      <c r="C60" s="40"/>
    </row>
    <row r="61" spans="2:3" s="17" customFormat="1" ht="12.75">
      <c r="B61" s="30"/>
      <c r="C61" s="40"/>
    </row>
    <row r="62" spans="2:3" s="17" customFormat="1" ht="12.75">
      <c r="B62" s="30"/>
      <c r="C62" s="40"/>
    </row>
    <row r="63" spans="2:3" s="17" customFormat="1" ht="12.75">
      <c r="B63" s="30"/>
      <c r="C63" s="40"/>
    </row>
    <row r="64" spans="2:3" s="17" customFormat="1" ht="12.75">
      <c r="B64" s="30"/>
      <c r="C64" s="40"/>
    </row>
    <row r="65" spans="2:3" s="17" customFormat="1" ht="12.75">
      <c r="B65" s="30"/>
      <c r="C65" s="40"/>
    </row>
    <row r="66" spans="2:3" s="17" customFormat="1" ht="12.75">
      <c r="B66" s="30"/>
      <c r="C66" s="40"/>
    </row>
    <row r="67" spans="2:3" s="17" customFormat="1" ht="12.75">
      <c r="B67" s="30"/>
      <c r="C67" s="40"/>
    </row>
    <row r="68" spans="2:3" s="17" customFormat="1" ht="12.75">
      <c r="B68" s="30"/>
      <c r="C68" s="40"/>
    </row>
    <row r="69" spans="2:3" s="17" customFormat="1" ht="12.75">
      <c r="B69" s="30"/>
      <c r="C69" s="40"/>
    </row>
    <row r="70" spans="2:3" s="17" customFormat="1" ht="12.75">
      <c r="B70" s="30"/>
      <c r="C70" s="40"/>
    </row>
    <row r="71" spans="2:3" s="17" customFormat="1" ht="12.75">
      <c r="B71" s="30"/>
      <c r="C71" s="40"/>
    </row>
    <row r="72" spans="2:3" s="17" customFormat="1" ht="12.75">
      <c r="B72" s="30"/>
      <c r="C72" s="40"/>
    </row>
    <row r="73" spans="2:3" s="17" customFormat="1" ht="12.75">
      <c r="B73" s="30"/>
      <c r="C73" s="40"/>
    </row>
    <row r="74" spans="2:3" s="17" customFormat="1" ht="12.75">
      <c r="B74" s="30"/>
      <c r="C74" s="40"/>
    </row>
    <row r="75" spans="2:3" s="17" customFormat="1" ht="12.75">
      <c r="B75" s="30"/>
      <c r="C75" s="40"/>
    </row>
    <row r="76" spans="2:3" s="17" customFormat="1" ht="12.75">
      <c r="B76" s="30"/>
      <c r="C76" s="40"/>
    </row>
    <row r="77" spans="2:3" s="17" customFormat="1" ht="12.75">
      <c r="B77" s="30"/>
      <c r="C77" s="40"/>
    </row>
    <row r="78" spans="2:3" s="17" customFormat="1" ht="12.75">
      <c r="B78" s="30"/>
      <c r="C78" s="40"/>
    </row>
    <row r="79" spans="2:3" s="17" customFormat="1" ht="12.75">
      <c r="B79" s="30"/>
      <c r="C79" s="40"/>
    </row>
    <row r="80" spans="2:3" s="17" customFormat="1" ht="12.75">
      <c r="B80" s="30"/>
      <c r="C80" s="40"/>
    </row>
    <row r="81" spans="2:3" s="17" customFormat="1" ht="12.75">
      <c r="B81" s="30"/>
      <c r="C81" s="40"/>
    </row>
    <row r="82" spans="2:3" s="17" customFormat="1" ht="12.75">
      <c r="B82" s="30"/>
      <c r="C82" s="40"/>
    </row>
    <row r="83" spans="2:3" s="17" customFormat="1" ht="12.75">
      <c r="B83" s="30"/>
      <c r="C83" s="40"/>
    </row>
    <row r="84" spans="2:3" s="17" customFormat="1" ht="12.75">
      <c r="B84" s="30"/>
      <c r="C84" s="40"/>
    </row>
    <row r="85" spans="2:3" s="17" customFormat="1" ht="12.75">
      <c r="B85" s="30"/>
      <c r="C85" s="40"/>
    </row>
    <row r="86" spans="2:3" s="17" customFormat="1" ht="12.75">
      <c r="B86" s="30"/>
      <c r="C86" s="40"/>
    </row>
    <row r="87" spans="2:3" s="17" customFormat="1" ht="12.75">
      <c r="B87" s="30"/>
      <c r="C87" s="40"/>
    </row>
    <row r="88" spans="2:3" s="17" customFormat="1" ht="12.75">
      <c r="B88" s="30"/>
      <c r="C88" s="40"/>
    </row>
    <row r="89" spans="2:3" s="17" customFormat="1" ht="12.75">
      <c r="B89" s="30"/>
      <c r="C89" s="40"/>
    </row>
    <row r="90" spans="2:3" s="17" customFormat="1" ht="12.75">
      <c r="B90" s="30"/>
      <c r="C90" s="40"/>
    </row>
    <row r="91" spans="2:3" s="17" customFormat="1" ht="12.75">
      <c r="B91" s="30"/>
      <c r="C91" s="40"/>
    </row>
    <row r="92" spans="2:3" s="17" customFormat="1" ht="12.75">
      <c r="B92" s="30"/>
      <c r="C92" s="40"/>
    </row>
    <row r="93" spans="2:3" s="17" customFormat="1" ht="12.75">
      <c r="B93" s="30"/>
      <c r="C93" s="40"/>
    </row>
    <row r="94" spans="2:3" s="17" customFormat="1" ht="12.75">
      <c r="B94" s="30"/>
      <c r="C94" s="40"/>
    </row>
    <row r="95" spans="2:3" s="17" customFormat="1" ht="12.75">
      <c r="B95" s="30"/>
      <c r="C95" s="40"/>
    </row>
    <row r="96" spans="2:8" s="17" customFormat="1" ht="12.75">
      <c r="B96" s="30"/>
      <c r="C96" s="40"/>
      <c r="E96" s="12"/>
      <c r="F96" s="13"/>
      <c r="G96" s="13"/>
      <c r="H96" s="14"/>
    </row>
    <row r="97" spans="2:8" s="17" customFormat="1" ht="12.75">
      <c r="B97" s="30"/>
      <c r="C97" s="40"/>
      <c r="E97" s="12"/>
      <c r="F97" s="13"/>
      <c r="G97" s="13"/>
      <c r="H97" s="14"/>
    </row>
    <row r="98" spans="2:8" s="17" customFormat="1" ht="12.75">
      <c r="B98" s="30"/>
      <c r="C98" s="40"/>
      <c r="E98" s="12"/>
      <c r="F98" s="13"/>
      <c r="G98" s="13"/>
      <c r="H98" s="14"/>
    </row>
    <row r="99" spans="2:8" s="17" customFormat="1" ht="12.75">
      <c r="B99" s="30"/>
      <c r="C99" s="40"/>
      <c r="E99" s="12"/>
      <c r="F99" s="13"/>
      <c r="G99" s="13"/>
      <c r="H99" s="14"/>
    </row>
    <row r="100" spans="2:8" s="17" customFormat="1" ht="12.75">
      <c r="B100" s="30"/>
      <c r="C100" s="40"/>
      <c r="E100" s="12"/>
      <c r="F100" s="13"/>
      <c r="G100" s="13"/>
      <c r="H100" s="14"/>
    </row>
    <row r="101" spans="2:8" s="17" customFormat="1" ht="12.75">
      <c r="B101" s="30"/>
      <c r="C101" s="40"/>
      <c r="E101" s="12"/>
      <c r="F101" s="13"/>
      <c r="G101" s="13"/>
      <c r="H101" s="14"/>
    </row>
    <row r="102" spans="2:8" s="17" customFormat="1" ht="12.75">
      <c r="B102" s="30"/>
      <c r="C102" s="40"/>
      <c r="E102" s="12"/>
      <c r="F102" s="13"/>
      <c r="G102" s="13"/>
      <c r="H102" s="14"/>
    </row>
    <row r="103" spans="2:8" s="17" customFormat="1" ht="12.75">
      <c r="B103" s="30"/>
      <c r="C103" s="40"/>
      <c r="E103" s="12"/>
      <c r="F103" s="13"/>
      <c r="G103" s="13"/>
      <c r="H103" s="14"/>
    </row>
    <row r="104" spans="2:8" s="17" customFormat="1" ht="12.75">
      <c r="B104" s="30"/>
      <c r="C104" s="40"/>
      <c r="E104" s="12"/>
      <c r="F104" s="13"/>
      <c r="G104" s="13"/>
      <c r="H104" s="14"/>
    </row>
    <row r="105" spans="2:8" s="17" customFormat="1" ht="12.75">
      <c r="B105" s="30"/>
      <c r="C105" s="40"/>
      <c r="E105" s="12"/>
      <c r="F105" s="13"/>
      <c r="G105" s="13"/>
      <c r="H105" s="14"/>
    </row>
    <row r="106" spans="2:8" s="17" customFormat="1" ht="12.75">
      <c r="B106" s="30"/>
      <c r="C106" s="40"/>
      <c r="E106" s="12"/>
      <c r="F106" s="13"/>
      <c r="G106" s="13"/>
      <c r="H106" s="14"/>
    </row>
    <row r="107" spans="2:8" s="17" customFormat="1" ht="12.75">
      <c r="B107" s="30"/>
      <c r="C107" s="40"/>
      <c r="E107" s="12"/>
      <c r="F107" s="13"/>
      <c r="G107" s="13"/>
      <c r="H107" s="14"/>
    </row>
    <row r="108" spans="1:8" s="17" customFormat="1" ht="12.75">
      <c r="A108" s="9"/>
      <c r="B108" s="10"/>
      <c r="C108" s="10"/>
      <c r="E108" s="12"/>
      <c r="F108" s="13"/>
      <c r="G108" s="13"/>
      <c r="H108" s="14"/>
    </row>
    <row r="109" spans="1:8" s="17" customFormat="1" ht="12.75">
      <c r="A109" s="9"/>
      <c r="B109" s="10"/>
      <c r="C109" s="10"/>
      <c r="E109" s="12"/>
      <c r="F109" s="13"/>
      <c r="G109" s="13"/>
      <c r="H109" s="14"/>
    </row>
  </sheetData>
  <sheetProtection selectLockedCells="1" selectUnlockedCells="1"/>
  <mergeCells count="4">
    <mergeCell ref="A25:C25"/>
    <mergeCell ref="A2:C2"/>
    <mergeCell ref="B5:C5"/>
    <mergeCell ref="B20:C20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4"/>
  <sheetViews>
    <sheetView zoomScalePageLayoutView="0" workbookViewId="0" topLeftCell="A1">
      <selection activeCell="A15" sqref="A15"/>
    </sheetView>
  </sheetViews>
  <sheetFormatPr defaultColWidth="9.28125" defaultRowHeight="12.75"/>
  <cols>
    <col min="1" max="1" width="32.7109375" style="31" customWidth="1"/>
    <col min="2" max="5" width="9.7109375" style="31" customWidth="1"/>
    <col min="6" max="6" width="1.4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219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220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 t="s">
        <v>222</v>
      </c>
      <c r="B6" s="133">
        <v>52</v>
      </c>
      <c r="C6" s="133">
        <v>11</v>
      </c>
      <c r="D6" s="133">
        <v>33</v>
      </c>
      <c r="E6" s="133">
        <v>8</v>
      </c>
      <c r="F6" s="136"/>
      <c r="G6" s="141"/>
      <c r="H6" s="141"/>
      <c r="I6" s="141"/>
      <c r="J6" s="141"/>
      <c r="K6" s="27"/>
      <c r="L6" s="28"/>
      <c r="M6" s="81"/>
    </row>
    <row r="7" spans="1:13" s="22" customFormat="1" ht="14.25" customHeight="1">
      <c r="A7" s="25"/>
      <c r="B7" s="141"/>
      <c r="C7" s="141"/>
      <c r="D7" s="141"/>
      <c r="E7" s="141"/>
      <c r="F7" s="136"/>
      <c r="G7" s="141"/>
      <c r="H7" s="141"/>
      <c r="I7" s="141"/>
      <c r="J7" s="141"/>
      <c r="K7" s="27"/>
      <c r="L7" s="28"/>
      <c r="M7" s="81"/>
    </row>
    <row r="8" spans="1:13" s="22" customFormat="1" ht="12.75">
      <c r="A8" s="67" t="s">
        <v>96</v>
      </c>
      <c r="B8" s="133">
        <v>38</v>
      </c>
      <c r="C8" s="27">
        <v>7</v>
      </c>
      <c r="D8" s="27">
        <v>25</v>
      </c>
      <c r="E8" s="27">
        <v>6</v>
      </c>
      <c r="F8" s="129"/>
      <c r="G8" s="139">
        <f>B8/52</f>
        <v>0.7307692307692307</v>
      </c>
      <c r="H8" s="102">
        <f>C8/11</f>
        <v>0.6363636363636364</v>
      </c>
      <c r="I8" s="102">
        <f>D8/33</f>
        <v>0.7575757575757576</v>
      </c>
      <c r="J8" s="102">
        <f>E8/8</f>
        <v>0.75</v>
      </c>
      <c r="K8" s="31"/>
      <c r="L8" s="31"/>
      <c r="M8" s="31"/>
    </row>
    <row r="9" spans="1:13" s="22" customFormat="1" ht="26.25">
      <c r="A9" s="67" t="s">
        <v>95</v>
      </c>
      <c r="B9" s="133">
        <v>9</v>
      </c>
      <c r="C9" s="27">
        <v>4</v>
      </c>
      <c r="D9" s="27">
        <v>2</v>
      </c>
      <c r="E9" s="27">
        <v>3</v>
      </c>
      <c r="F9" s="129"/>
      <c r="G9" s="139">
        <f>B9/52</f>
        <v>0.17307692307692307</v>
      </c>
      <c r="H9" s="102">
        <f>C9/11</f>
        <v>0.36363636363636365</v>
      </c>
      <c r="I9" s="102">
        <f>D9/33</f>
        <v>0.06060606060606061</v>
      </c>
      <c r="J9" s="102">
        <f>E9/8</f>
        <v>0.375</v>
      </c>
      <c r="K9" s="31"/>
      <c r="L9" s="31"/>
      <c r="M9" s="31"/>
    </row>
    <row r="10" spans="1:13" s="22" customFormat="1" ht="12.75">
      <c r="A10" s="67" t="s">
        <v>97</v>
      </c>
      <c r="B10" s="133">
        <v>9</v>
      </c>
      <c r="C10" s="27">
        <v>2</v>
      </c>
      <c r="D10" s="27">
        <v>3</v>
      </c>
      <c r="E10" s="27">
        <v>4</v>
      </c>
      <c r="F10" s="129"/>
      <c r="G10" s="139">
        <f>B10/52</f>
        <v>0.17307692307692307</v>
      </c>
      <c r="H10" s="102">
        <f>C10/11</f>
        <v>0.18181818181818182</v>
      </c>
      <c r="I10" s="102">
        <f>D10/33</f>
        <v>0.09090909090909091</v>
      </c>
      <c r="J10" s="102">
        <f>E10/8</f>
        <v>0.5</v>
      </c>
      <c r="K10" s="31"/>
      <c r="L10" s="31"/>
      <c r="M10" s="31"/>
    </row>
    <row r="11" spans="1:13" s="22" customFormat="1" ht="13.5" customHeight="1">
      <c r="A11" s="67" t="s">
        <v>98</v>
      </c>
      <c r="B11" s="133">
        <v>9</v>
      </c>
      <c r="C11" s="27">
        <v>2</v>
      </c>
      <c r="D11" s="27">
        <v>5</v>
      </c>
      <c r="E11" s="27">
        <v>2</v>
      </c>
      <c r="F11" s="129"/>
      <c r="G11" s="139">
        <f>B11/52</f>
        <v>0.17307692307692307</v>
      </c>
      <c r="H11" s="102">
        <f>C11/11</f>
        <v>0.18181818181818182</v>
      </c>
      <c r="I11" s="102">
        <f>D11/33</f>
        <v>0.15151515151515152</v>
      </c>
      <c r="J11" s="102">
        <f>E11/8</f>
        <v>0.25</v>
      </c>
      <c r="K11" s="31"/>
      <c r="L11" s="31"/>
      <c r="M11" s="31"/>
    </row>
    <row r="12" spans="1:13" s="22" customFormat="1" ht="12.75">
      <c r="A12" s="67" t="s">
        <v>99</v>
      </c>
      <c r="B12" s="133">
        <v>5</v>
      </c>
      <c r="C12" s="27">
        <v>1</v>
      </c>
      <c r="D12" s="27">
        <v>4</v>
      </c>
      <c r="E12" s="27">
        <v>0</v>
      </c>
      <c r="F12" s="129"/>
      <c r="G12" s="140">
        <f>B12/52</f>
        <v>0.09615384615384616</v>
      </c>
      <c r="H12" s="102">
        <f>C12/11</f>
        <v>0.09090909090909091</v>
      </c>
      <c r="I12" s="102">
        <f>D12/33</f>
        <v>0.12121212121212122</v>
      </c>
      <c r="J12" s="102">
        <f>E12/8</f>
        <v>0</v>
      </c>
      <c r="K12" s="31"/>
      <c r="L12" s="31"/>
      <c r="M12" s="31"/>
    </row>
    <row r="13" spans="1:13" s="29" customFormat="1" ht="24.75" customHeight="1">
      <c r="A13" s="163" t="s">
        <v>37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31"/>
      <c r="L13" s="31"/>
      <c r="M13" s="31"/>
    </row>
    <row r="14" spans="1:8" ht="12.75">
      <c r="A14" s="66"/>
      <c r="H14" s="48"/>
    </row>
  </sheetData>
  <sheetProtection/>
  <mergeCells count="4">
    <mergeCell ref="A1:G1"/>
    <mergeCell ref="A2:J2"/>
    <mergeCell ref="B5:J5"/>
    <mergeCell ref="A13:J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4"/>
  <sheetViews>
    <sheetView zoomScalePageLayoutView="0" workbookViewId="0" topLeftCell="A1">
      <selection activeCell="N11" sqref="N11"/>
    </sheetView>
  </sheetViews>
  <sheetFormatPr defaultColWidth="9.28125" defaultRowHeight="12.75"/>
  <cols>
    <col min="1" max="1" width="35.7109375" style="31" customWidth="1"/>
    <col min="2" max="3" width="7.7109375" style="31" customWidth="1"/>
    <col min="4" max="5" width="11.7109375" style="31" customWidth="1"/>
    <col min="6" max="6" width="7.7109375" style="31" customWidth="1"/>
    <col min="7" max="7" width="0.9921875" style="31" customWidth="1"/>
    <col min="8" max="8" width="7.7109375" style="43" customWidth="1"/>
    <col min="9" max="9" width="7.7109375" style="31" customWidth="1"/>
    <col min="10" max="11" width="11.7109375" style="31" customWidth="1"/>
    <col min="12" max="12" width="7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220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 t="s">
        <v>222</v>
      </c>
      <c r="B6" s="26">
        <f>SUM(C6:F6)</f>
        <v>52</v>
      </c>
      <c r="C6" s="26">
        <v>28</v>
      </c>
      <c r="D6" s="26">
        <v>14</v>
      </c>
      <c r="E6" s="30">
        <v>3</v>
      </c>
      <c r="F6" s="26">
        <v>7</v>
      </c>
      <c r="G6" s="136"/>
      <c r="H6" s="141"/>
      <c r="I6" s="141"/>
      <c r="J6" s="141"/>
      <c r="K6" s="141"/>
      <c r="L6" s="141"/>
      <c r="M6" s="27"/>
      <c r="N6" s="28"/>
      <c r="O6" s="81"/>
    </row>
    <row r="7" spans="1:15" s="22" customFormat="1" ht="14.25" customHeight="1">
      <c r="A7" s="25"/>
      <c r="B7" s="141"/>
      <c r="C7" s="141"/>
      <c r="D7" s="141"/>
      <c r="E7" s="141"/>
      <c r="F7" s="141"/>
      <c r="G7" s="136"/>
      <c r="H7" s="141"/>
      <c r="I7" s="141"/>
      <c r="J7" s="141"/>
      <c r="K7" s="141"/>
      <c r="L7" s="141"/>
      <c r="M7" s="27"/>
      <c r="N7" s="28"/>
      <c r="O7" s="81"/>
    </row>
    <row r="8" spans="1:15" s="22" customFormat="1" ht="12.75">
      <c r="A8" s="67" t="s">
        <v>96</v>
      </c>
      <c r="B8" s="133">
        <v>38</v>
      </c>
      <c r="C8" s="27">
        <v>16</v>
      </c>
      <c r="D8" s="27">
        <v>13</v>
      </c>
      <c r="E8" s="27">
        <v>3</v>
      </c>
      <c r="F8" s="27">
        <v>6</v>
      </c>
      <c r="G8" s="129"/>
      <c r="H8" s="139">
        <f>B8/52</f>
        <v>0.7307692307692307</v>
      </c>
      <c r="I8" s="102">
        <f>C8/28</f>
        <v>0.5714285714285714</v>
      </c>
      <c r="J8" s="102">
        <f>D8/14</f>
        <v>0.9285714285714286</v>
      </c>
      <c r="K8" s="102">
        <f>E8/3</f>
        <v>1</v>
      </c>
      <c r="L8" s="102">
        <f>F8/7</f>
        <v>0.8571428571428571</v>
      </c>
      <c r="M8" s="31"/>
      <c r="N8" s="31"/>
      <c r="O8" s="31"/>
    </row>
    <row r="9" spans="1:15" s="22" customFormat="1" ht="13.5" customHeight="1">
      <c r="A9" s="67" t="s">
        <v>95</v>
      </c>
      <c r="B9" s="133">
        <v>9</v>
      </c>
      <c r="C9" s="27">
        <v>3</v>
      </c>
      <c r="D9" s="27">
        <v>4</v>
      </c>
      <c r="E9" s="27">
        <v>2</v>
      </c>
      <c r="F9" s="27">
        <v>0</v>
      </c>
      <c r="G9" s="129"/>
      <c r="H9" s="139">
        <f>B9/52</f>
        <v>0.17307692307692307</v>
      </c>
      <c r="I9" s="102">
        <f>C9/28</f>
        <v>0.10714285714285714</v>
      </c>
      <c r="J9" s="102">
        <f>D9/14</f>
        <v>0.2857142857142857</v>
      </c>
      <c r="K9" s="102">
        <f>E9/3</f>
        <v>0.6666666666666666</v>
      </c>
      <c r="L9" s="102">
        <f>F9/7</f>
        <v>0</v>
      </c>
      <c r="M9" s="31"/>
      <c r="N9" s="31"/>
      <c r="O9" s="31"/>
    </row>
    <row r="10" spans="1:15" s="22" customFormat="1" ht="12.75">
      <c r="A10" s="67" t="s">
        <v>97</v>
      </c>
      <c r="B10" s="133">
        <v>9</v>
      </c>
      <c r="C10" s="27">
        <v>6</v>
      </c>
      <c r="D10" s="27">
        <v>2</v>
      </c>
      <c r="E10" s="27">
        <v>0</v>
      </c>
      <c r="F10" s="27">
        <v>1</v>
      </c>
      <c r="G10" s="129"/>
      <c r="H10" s="139">
        <f>B10/52</f>
        <v>0.17307692307692307</v>
      </c>
      <c r="I10" s="102">
        <f>C10/28</f>
        <v>0.21428571428571427</v>
      </c>
      <c r="J10" s="102">
        <f>D10/14</f>
        <v>0.14285714285714285</v>
      </c>
      <c r="K10" s="102">
        <f>E10/3</f>
        <v>0</v>
      </c>
      <c r="L10" s="102">
        <f>F10/7</f>
        <v>0.14285714285714285</v>
      </c>
      <c r="M10" s="31"/>
      <c r="N10" s="31"/>
      <c r="O10" s="31"/>
    </row>
    <row r="11" spans="1:15" s="22" customFormat="1" ht="13.5" customHeight="1">
      <c r="A11" s="67" t="s">
        <v>98</v>
      </c>
      <c r="B11" s="133">
        <v>9</v>
      </c>
      <c r="C11" s="27">
        <v>5</v>
      </c>
      <c r="D11" s="27">
        <v>3</v>
      </c>
      <c r="E11" s="27">
        <v>1</v>
      </c>
      <c r="F11" s="27">
        <v>0</v>
      </c>
      <c r="G11" s="129"/>
      <c r="H11" s="139">
        <f>B11/52</f>
        <v>0.17307692307692307</v>
      </c>
      <c r="I11" s="102">
        <f>C11/28</f>
        <v>0.17857142857142858</v>
      </c>
      <c r="J11" s="102">
        <f>D11/14</f>
        <v>0.21428571428571427</v>
      </c>
      <c r="K11" s="102">
        <f>E11/3</f>
        <v>0.3333333333333333</v>
      </c>
      <c r="L11" s="102">
        <f>F11/7</f>
        <v>0</v>
      </c>
      <c r="M11" s="31"/>
      <c r="N11" s="31"/>
      <c r="O11" s="31"/>
    </row>
    <row r="12" spans="1:15" s="22" customFormat="1" ht="12.75">
      <c r="A12" s="67" t="s">
        <v>99</v>
      </c>
      <c r="B12" s="133">
        <v>5</v>
      </c>
      <c r="C12" s="27">
        <v>4</v>
      </c>
      <c r="D12" s="27">
        <v>0</v>
      </c>
      <c r="E12" s="27">
        <v>0</v>
      </c>
      <c r="F12" s="27">
        <v>1</v>
      </c>
      <c r="G12" s="129"/>
      <c r="H12" s="140">
        <f>B12/52</f>
        <v>0.09615384615384616</v>
      </c>
      <c r="I12" s="103">
        <f>C12/28</f>
        <v>0.14285714285714285</v>
      </c>
      <c r="J12" s="103">
        <f>D12/14</f>
        <v>0</v>
      </c>
      <c r="K12" s="103">
        <f>E12/3</f>
        <v>0</v>
      </c>
      <c r="L12" s="103">
        <f>F12/7</f>
        <v>0.14285714285714285</v>
      </c>
      <c r="M12" s="31"/>
      <c r="N12" s="31"/>
      <c r="O12" s="31"/>
    </row>
    <row r="13" spans="1:15" s="29" customFormat="1" ht="12.75">
      <c r="A13" s="163" t="s">
        <v>37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31"/>
      <c r="N13" s="31"/>
      <c r="O13" s="31"/>
    </row>
    <row r="14" spans="1:9" ht="12.75">
      <c r="A14" s="66"/>
      <c r="I14" s="48"/>
    </row>
  </sheetData>
  <sheetProtection/>
  <mergeCells count="4">
    <mergeCell ref="A1:H1"/>
    <mergeCell ref="A2:L2"/>
    <mergeCell ref="B5:L5"/>
    <mergeCell ref="A13:L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IT16"/>
  <sheetViews>
    <sheetView zoomScalePageLayoutView="0" workbookViewId="0" topLeftCell="A1">
      <selection activeCell="A6" sqref="A6:IV14"/>
    </sheetView>
  </sheetViews>
  <sheetFormatPr defaultColWidth="9.140625" defaultRowHeight="12.75"/>
  <cols>
    <col min="1" max="1" width="32.7109375" style="31" customWidth="1"/>
    <col min="2" max="2" width="24.7109375" style="31" customWidth="1"/>
    <col min="3" max="3" width="24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14.25" customHeight="1">
      <c r="A2" s="151" t="s">
        <v>159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12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167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27" customHeight="1">
      <c r="A5" s="25"/>
      <c r="B5" s="152" t="s">
        <v>166</v>
      </c>
      <c r="C5" s="152"/>
      <c r="D5" s="104"/>
      <c r="E5" s="31"/>
      <c r="F5" s="31"/>
      <c r="G5" s="31"/>
      <c r="H5" s="31"/>
      <c r="I5" s="31"/>
    </row>
    <row r="6" spans="1:9" s="22" customFormat="1" ht="12.75">
      <c r="A6" s="67" t="s">
        <v>127</v>
      </c>
      <c r="B6" s="53">
        <v>43</v>
      </c>
      <c r="C6" s="38">
        <f aca="true" t="shared" si="0" ref="C6:C14">B6/52</f>
        <v>0.8269230769230769</v>
      </c>
      <c r="D6" s="114"/>
      <c r="E6" s="31"/>
      <c r="F6" s="31"/>
      <c r="G6" s="31"/>
      <c r="H6" s="31"/>
      <c r="I6" s="31"/>
    </row>
    <row r="7" spans="1:9" s="22" customFormat="1" ht="18" customHeight="1">
      <c r="A7" s="67" t="s">
        <v>126</v>
      </c>
      <c r="B7" s="53">
        <v>33</v>
      </c>
      <c r="C7" s="38">
        <f t="shared" si="0"/>
        <v>0.6346153846153846</v>
      </c>
      <c r="D7" s="44"/>
      <c r="E7" s="31"/>
      <c r="F7" s="31"/>
      <c r="G7" s="31"/>
      <c r="H7" s="31"/>
      <c r="I7" s="31"/>
    </row>
    <row r="8" spans="1:9" s="22" customFormat="1" ht="26.25">
      <c r="A8" s="67" t="s">
        <v>128</v>
      </c>
      <c r="B8" s="53">
        <v>30</v>
      </c>
      <c r="C8" s="38">
        <f t="shared" si="0"/>
        <v>0.5769230769230769</v>
      </c>
      <c r="D8" s="44"/>
      <c r="E8" s="31"/>
      <c r="F8" s="31"/>
      <c r="G8" s="31"/>
      <c r="H8" s="31"/>
      <c r="I8" s="31"/>
    </row>
    <row r="9" spans="1:9" s="22" customFormat="1" ht="52.5">
      <c r="A9" s="67" t="s">
        <v>124</v>
      </c>
      <c r="B9" s="53">
        <v>28</v>
      </c>
      <c r="C9" s="38">
        <f t="shared" si="0"/>
        <v>0.5384615384615384</v>
      </c>
      <c r="D9" s="44"/>
      <c r="E9" s="31"/>
      <c r="F9" s="31"/>
      <c r="G9" s="31"/>
      <c r="H9" s="31"/>
      <c r="I9" s="31"/>
    </row>
    <row r="10" spans="1:9" s="22" customFormat="1" ht="26.25">
      <c r="A10" s="67" t="s">
        <v>122</v>
      </c>
      <c r="B10" s="53">
        <v>21</v>
      </c>
      <c r="C10" s="38">
        <f t="shared" si="0"/>
        <v>0.40384615384615385</v>
      </c>
      <c r="D10" s="44"/>
      <c r="E10" s="31"/>
      <c r="F10" s="31"/>
      <c r="G10" s="31"/>
      <c r="H10" s="31"/>
      <c r="I10" s="31"/>
    </row>
    <row r="11" spans="1:9" s="22" customFormat="1" ht="26.25">
      <c r="A11" s="67" t="s">
        <v>123</v>
      </c>
      <c r="B11" s="53">
        <v>19</v>
      </c>
      <c r="C11" s="38">
        <f t="shared" si="0"/>
        <v>0.36538461538461536</v>
      </c>
      <c r="D11" s="44"/>
      <c r="E11" s="31"/>
      <c r="F11" s="31"/>
      <c r="G11" s="31"/>
      <c r="H11" s="31"/>
      <c r="I11" s="31"/>
    </row>
    <row r="12" spans="1:9" s="22" customFormat="1" ht="26.25">
      <c r="A12" s="67" t="s">
        <v>125</v>
      </c>
      <c r="B12" s="53">
        <v>8</v>
      </c>
      <c r="C12" s="38">
        <f t="shared" si="0"/>
        <v>0.15384615384615385</v>
      </c>
      <c r="D12" s="44"/>
      <c r="E12" s="31"/>
      <c r="F12" s="31"/>
      <c r="G12" s="31"/>
      <c r="H12" s="31"/>
      <c r="I12" s="31"/>
    </row>
    <row r="13" spans="1:9" s="22" customFormat="1" ht="39">
      <c r="A13" s="67" t="s">
        <v>121</v>
      </c>
      <c r="B13" s="53">
        <v>8</v>
      </c>
      <c r="C13" s="38">
        <f t="shared" si="0"/>
        <v>0.15384615384615385</v>
      </c>
      <c r="D13" s="44"/>
      <c r="E13" s="31"/>
      <c r="F13" s="31"/>
      <c r="G13" s="31"/>
      <c r="H13" s="31"/>
      <c r="I13" s="31"/>
    </row>
    <row r="14" spans="1:9" s="22" customFormat="1" ht="12.75">
      <c r="A14" s="71" t="s">
        <v>8</v>
      </c>
      <c r="B14" s="72">
        <v>1</v>
      </c>
      <c r="C14" s="98">
        <f t="shared" si="0"/>
        <v>0.019230769230769232</v>
      </c>
      <c r="D14" s="44"/>
      <c r="E14" s="31"/>
      <c r="F14" s="31"/>
      <c r="G14" s="31"/>
      <c r="H14" s="31"/>
      <c r="I14" s="31"/>
    </row>
    <row r="15" spans="1:9" s="29" customFormat="1" ht="24.75" customHeight="1">
      <c r="A15" s="150" t="s">
        <v>37</v>
      </c>
      <c r="B15" s="150"/>
      <c r="C15" s="150"/>
      <c r="D15" s="48"/>
      <c r="E15" s="31"/>
      <c r="F15" s="31"/>
      <c r="G15" s="31"/>
      <c r="H15" s="31"/>
      <c r="I15" s="31"/>
    </row>
    <row r="16" spans="1:4" ht="12.75">
      <c r="A16" s="66"/>
      <c r="D16" s="48"/>
    </row>
  </sheetData>
  <sheetProtection/>
  <mergeCells count="4">
    <mergeCell ref="A15:C15"/>
    <mergeCell ref="A1:C1"/>
    <mergeCell ref="A2:C2"/>
    <mergeCell ref="B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8"/>
  <sheetViews>
    <sheetView zoomScalePageLayoutView="0" workbookViewId="0" topLeftCell="A9">
      <selection activeCell="N11" sqref="N11"/>
    </sheetView>
  </sheetViews>
  <sheetFormatPr defaultColWidth="9.28125" defaultRowHeight="12.75"/>
  <cols>
    <col min="1" max="1" width="39.7109375" style="31" customWidth="1"/>
    <col min="2" max="5" width="9.7109375" style="31" customWidth="1"/>
    <col min="6" max="6" width="0.99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223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224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 t="s">
        <v>222</v>
      </c>
      <c r="B6" s="133">
        <v>52</v>
      </c>
      <c r="C6" s="133">
        <v>11</v>
      </c>
      <c r="D6" s="133">
        <v>33</v>
      </c>
      <c r="E6" s="133">
        <v>8</v>
      </c>
      <c r="F6" s="136"/>
      <c r="G6" s="141"/>
      <c r="H6" s="141"/>
      <c r="I6" s="141"/>
      <c r="J6" s="141"/>
      <c r="K6" s="27"/>
      <c r="L6" s="28"/>
      <c r="M6" s="81"/>
    </row>
    <row r="7" spans="1:13" s="22" customFormat="1" ht="14.25" customHeight="1">
      <c r="A7" s="25"/>
      <c r="B7" s="141"/>
      <c r="C7" s="141"/>
      <c r="D7" s="141"/>
      <c r="E7" s="141"/>
      <c r="F7" s="136"/>
      <c r="G7" s="141"/>
      <c r="H7" s="141"/>
      <c r="I7" s="141"/>
      <c r="J7" s="141"/>
      <c r="K7" s="27"/>
      <c r="L7" s="28"/>
      <c r="M7" s="81"/>
    </row>
    <row r="8" spans="1:10" s="22" customFormat="1" ht="12.75">
      <c r="A8" s="67" t="s">
        <v>127</v>
      </c>
      <c r="B8" s="133">
        <v>43</v>
      </c>
      <c r="C8" s="144">
        <v>8</v>
      </c>
      <c r="D8" s="145">
        <v>28</v>
      </c>
      <c r="E8" s="126">
        <v>7</v>
      </c>
      <c r="F8" s="136"/>
      <c r="G8" s="39">
        <f aca="true" t="shared" si="0" ref="G8:G16">B8/52</f>
        <v>0.8269230769230769</v>
      </c>
      <c r="H8" s="38">
        <f>C8/11</f>
        <v>0.7272727272727273</v>
      </c>
      <c r="I8" s="38">
        <f>D8/33</f>
        <v>0.8484848484848485</v>
      </c>
      <c r="J8" s="38">
        <f>E8/8</f>
        <v>0.875</v>
      </c>
    </row>
    <row r="9" spans="1:10" s="22" customFormat="1" ht="18" customHeight="1">
      <c r="A9" s="67" t="s">
        <v>126</v>
      </c>
      <c r="B9" s="133">
        <v>33</v>
      </c>
      <c r="C9" s="144">
        <v>5</v>
      </c>
      <c r="D9" s="146">
        <v>22</v>
      </c>
      <c r="E9" s="126">
        <v>6</v>
      </c>
      <c r="F9" s="136"/>
      <c r="G9" s="39">
        <f t="shared" si="0"/>
        <v>0.6346153846153846</v>
      </c>
      <c r="H9" s="38">
        <f aca="true" t="shared" si="1" ref="H9:H16">C9/11</f>
        <v>0.45454545454545453</v>
      </c>
      <c r="I9" s="38">
        <f aca="true" t="shared" si="2" ref="I9:I16">D9/33</f>
        <v>0.6666666666666666</v>
      </c>
      <c r="J9" s="38">
        <f aca="true" t="shared" si="3" ref="J9:J16">E9/8</f>
        <v>0.75</v>
      </c>
    </row>
    <row r="10" spans="1:10" s="22" customFormat="1" ht="26.25">
      <c r="A10" s="67" t="s">
        <v>128</v>
      </c>
      <c r="B10" s="133">
        <v>30</v>
      </c>
      <c r="C10" s="144">
        <v>4</v>
      </c>
      <c r="D10" s="146">
        <v>21</v>
      </c>
      <c r="E10" s="126">
        <v>5</v>
      </c>
      <c r="F10" s="136"/>
      <c r="G10" s="39">
        <f t="shared" si="0"/>
        <v>0.5769230769230769</v>
      </c>
      <c r="H10" s="38">
        <f t="shared" si="1"/>
        <v>0.36363636363636365</v>
      </c>
      <c r="I10" s="38">
        <f t="shared" si="2"/>
        <v>0.6363636363636364</v>
      </c>
      <c r="J10" s="38">
        <f t="shared" si="3"/>
        <v>0.625</v>
      </c>
    </row>
    <row r="11" spans="1:10" s="22" customFormat="1" ht="39">
      <c r="A11" s="67" t="s">
        <v>124</v>
      </c>
      <c r="B11" s="133">
        <v>28</v>
      </c>
      <c r="C11" s="144">
        <v>5</v>
      </c>
      <c r="D11" s="146">
        <v>17</v>
      </c>
      <c r="E11" s="126">
        <v>6</v>
      </c>
      <c r="F11" s="136"/>
      <c r="G11" s="39">
        <f t="shared" si="0"/>
        <v>0.5384615384615384</v>
      </c>
      <c r="H11" s="38">
        <f t="shared" si="1"/>
        <v>0.45454545454545453</v>
      </c>
      <c r="I11" s="38">
        <f t="shared" si="2"/>
        <v>0.5151515151515151</v>
      </c>
      <c r="J11" s="38">
        <f t="shared" si="3"/>
        <v>0.75</v>
      </c>
    </row>
    <row r="12" spans="1:10" s="22" customFormat="1" ht="26.25">
      <c r="A12" s="67" t="s">
        <v>122</v>
      </c>
      <c r="B12" s="133">
        <v>21</v>
      </c>
      <c r="C12" s="144">
        <v>3</v>
      </c>
      <c r="D12" s="146">
        <v>11</v>
      </c>
      <c r="E12" s="126">
        <v>7</v>
      </c>
      <c r="F12" s="136"/>
      <c r="G12" s="39">
        <f t="shared" si="0"/>
        <v>0.40384615384615385</v>
      </c>
      <c r="H12" s="38">
        <f t="shared" si="1"/>
        <v>0.2727272727272727</v>
      </c>
      <c r="I12" s="38">
        <f t="shared" si="2"/>
        <v>0.3333333333333333</v>
      </c>
      <c r="J12" s="38">
        <f t="shared" si="3"/>
        <v>0.875</v>
      </c>
    </row>
    <row r="13" spans="1:10" s="22" customFormat="1" ht="26.25">
      <c r="A13" s="67" t="s">
        <v>123</v>
      </c>
      <c r="B13" s="133">
        <v>19</v>
      </c>
      <c r="C13" s="144">
        <v>3</v>
      </c>
      <c r="D13" s="146">
        <v>11</v>
      </c>
      <c r="E13" s="126">
        <v>5</v>
      </c>
      <c r="F13" s="136"/>
      <c r="G13" s="39">
        <f t="shared" si="0"/>
        <v>0.36538461538461536</v>
      </c>
      <c r="H13" s="38">
        <f t="shared" si="1"/>
        <v>0.2727272727272727</v>
      </c>
      <c r="I13" s="38">
        <f t="shared" si="2"/>
        <v>0.3333333333333333</v>
      </c>
      <c r="J13" s="38">
        <f t="shared" si="3"/>
        <v>0.625</v>
      </c>
    </row>
    <row r="14" spans="1:10" s="22" customFormat="1" ht="26.25">
      <c r="A14" s="67" t="s">
        <v>125</v>
      </c>
      <c r="B14" s="133">
        <v>8</v>
      </c>
      <c r="C14" s="144">
        <v>1</v>
      </c>
      <c r="D14" s="146">
        <v>3</v>
      </c>
      <c r="E14" s="126">
        <v>4</v>
      </c>
      <c r="F14" s="136"/>
      <c r="G14" s="39">
        <f t="shared" si="0"/>
        <v>0.15384615384615385</v>
      </c>
      <c r="H14" s="38">
        <f t="shared" si="1"/>
        <v>0.09090909090909091</v>
      </c>
      <c r="I14" s="38">
        <f t="shared" si="2"/>
        <v>0.09090909090909091</v>
      </c>
      <c r="J14" s="38">
        <f t="shared" si="3"/>
        <v>0.5</v>
      </c>
    </row>
    <row r="15" spans="1:10" s="22" customFormat="1" ht="26.25">
      <c r="A15" s="67" t="s">
        <v>121</v>
      </c>
      <c r="B15" s="133">
        <v>8</v>
      </c>
      <c r="C15" s="144">
        <v>1</v>
      </c>
      <c r="D15" s="146">
        <v>5</v>
      </c>
      <c r="E15" s="126">
        <v>2</v>
      </c>
      <c r="F15" s="136"/>
      <c r="G15" s="39">
        <f t="shared" si="0"/>
        <v>0.15384615384615385</v>
      </c>
      <c r="H15" s="38">
        <f t="shared" si="1"/>
        <v>0.09090909090909091</v>
      </c>
      <c r="I15" s="38">
        <f t="shared" si="2"/>
        <v>0.15151515151515152</v>
      </c>
      <c r="J15" s="38">
        <f t="shared" si="3"/>
        <v>0.25</v>
      </c>
    </row>
    <row r="16" spans="1:10" s="22" customFormat="1" ht="12.75">
      <c r="A16" s="71" t="s">
        <v>8</v>
      </c>
      <c r="B16" s="142">
        <v>1</v>
      </c>
      <c r="C16" s="144">
        <v>0</v>
      </c>
      <c r="D16" s="146">
        <v>1</v>
      </c>
      <c r="E16" s="126">
        <v>0</v>
      </c>
      <c r="F16" s="143"/>
      <c r="G16" s="54">
        <f t="shared" si="0"/>
        <v>0.019230769230769232</v>
      </c>
      <c r="H16" s="98">
        <f t="shared" si="1"/>
        <v>0</v>
      </c>
      <c r="I16" s="98">
        <f t="shared" si="2"/>
        <v>0.030303030303030304</v>
      </c>
      <c r="J16" s="98">
        <f t="shared" si="3"/>
        <v>0</v>
      </c>
    </row>
    <row r="17" spans="1:13" s="29" customFormat="1" ht="12.75">
      <c r="A17" s="163" t="s">
        <v>37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31"/>
      <c r="L17" s="31"/>
      <c r="M17" s="31"/>
    </row>
    <row r="18" spans="1:8" ht="12.75">
      <c r="A18" s="66"/>
      <c r="H18" s="48"/>
    </row>
  </sheetData>
  <sheetProtection/>
  <mergeCells count="4">
    <mergeCell ref="A1:G1"/>
    <mergeCell ref="A2:J2"/>
    <mergeCell ref="B5:J5"/>
    <mergeCell ref="A17:J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18"/>
  <sheetViews>
    <sheetView zoomScalePageLayoutView="0" workbookViewId="0" topLeftCell="A1">
      <selection activeCell="O8" sqref="O8"/>
    </sheetView>
  </sheetViews>
  <sheetFormatPr defaultColWidth="9.28125" defaultRowHeight="12.75"/>
  <cols>
    <col min="1" max="1" width="39.7109375" style="31" customWidth="1"/>
    <col min="2" max="3" width="7.7109375" style="31" customWidth="1"/>
    <col min="4" max="5" width="11.7109375" style="31" customWidth="1"/>
    <col min="6" max="6" width="7.7109375" style="31" customWidth="1"/>
    <col min="7" max="7" width="0.9921875" style="31" customWidth="1"/>
    <col min="8" max="8" width="7.7109375" style="43" customWidth="1"/>
    <col min="9" max="9" width="7.7109375" style="31" customWidth="1"/>
    <col min="10" max="11" width="11.7109375" style="31" customWidth="1"/>
    <col min="12" max="12" width="7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224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 t="s">
        <v>222</v>
      </c>
      <c r="B6" s="26">
        <f>SUM(C6:F6)</f>
        <v>52</v>
      </c>
      <c r="C6" s="26">
        <v>28</v>
      </c>
      <c r="D6" s="26">
        <v>14</v>
      </c>
      <c r="E6" s="30">
        <v>3</v>
      </c>
      <c r="F6" s="26">
        <v>7</v>
      </c>
      <c r="G6" s="136"/>
      <c r="H6" s="141"/>
      <c r="I6" s="141"/>
      <c r="J6" s="141"/>
      <c r="K6" s="141"/>
      <c r="L6" s="141"/>
      <c r="M6" s="27"/>
      <c r="N6" s="28"/>
      <c r="O6" s="81"/>
    </row>
    <row r="7" spans="1:15" s="22" customFormat="1" ht="14.25" customHeight="1">
      <c r="A7" s="25"/>
      <c r="B7" s="141"/>
      <c r="C7" s="141"/>
      <c r="D7" s="141"/>
      <c r="E7" s="141"/>
      <c r="F7" s="141"/>
      <c r="G7" s="136"/>
      <c r="H7" s="141"/>
      <c r="I7" s="141"/>
      <c r="J7" s="141"/>
      <c r="K7" s="141"/>
      <c r="L7" s="141"/>
      <c r="M7" s="27"/>
      <c r="N7" s="28"/>
      <c r="O7" s="81"/>
    </row>
    <row r="8" spans="1:12" s="22" customFormat="1" ht="12.75">
      <c r="A8" s="67" t="s">
        <v>127</v>
      </c>
      <c r="B8" s="133">
        <v>43</v>
      </c>
      <c r="C8" s="144">
        <v>21</v>
      </c>
      <c r="D8" s="145">
        <v>13</v>
      </c>
      <c r="E8" s="145">
        <v>3</v>
      </c>
      <c r="F8" s="126">
        <v>6</v>
      </c>
      <c r="G8" s="136"/>
      <c r="H8" s="39">
        <f aca="true" t="shared" si="0" ref="H8:H16">B8/52</f>
        <v>0.8269230769230769</v>
      </c>
      <c r="I8" s="38">
        <f>C8/28</f>
        <v>0.75</v>
      </c>
      <c r="J8" s="38">
        <f>D8/14</f>
        <v>0.9285714285714286</v>
      </c>
      <c r="K8" s="38">
        <f>E8/3</f>
        <v>1</v>
      </c>
      <c r="L8" s="38">
        <f>F8/7</f>
        <v>0.8571428571428571</v>
      </c>
    </row>
    <row r="9" spans="1:12" s="22" customFormat="1" ht="18" customHeight="1">
      <c r="A9" s="67" t="s">
        <v>126</v>
      </c>
      <c r="B9" s="133">
        <v>33</v>
      </c>
      <c r="C9" s="144">
        <v>17</v>
      </c>
      <c r="D9" s="146">
        <v>9</v>
      </c>
      <c r="E9" s="146">
        <v>2</v>
      </c>
      <c r="F9" s="126">
        <v>5</v>
      </c>
      <c r="G9" s="136"/>
      <c r="H9" s="39">
        <f t="shared" si="0"/>
        <v>0.6346153846153846</v>
      </c>
      <c r="I9" s="38">
        <f aca="true" t="shared" si="1" ref="I9:I16">C9/28</f>
        <v>0.6071428571428571</v>
      </c>
      <c r="J9" s="38">
        <f aca="true" t="shared" si="2" ref="J9:J16">D9/14</f>
        <v>0.6428571428571429</v>
      </c>
      <c r="K9" s="38">
        <f aca="true" t="shared" si="3" ref="K9:K16">E9/3</f>
        <v>0.6666666666666666</v>
      </c>
      <c r="L9" s="38">
        <f aca="true" t="shared" si="4" ref="L9:L16">F9/7</f>
        <v>0.7142857142857143</v>
      </c>
    </row>
    <row r="10" spans="1:12" s="22" customFormat="1" ht="26.25">
      <c r="A10" s="67" t="s">
        <v>128</v>
      </c>
      <c r="B10" s="133">
        <v>30</v>
      </c>
      <c r="C10" s="144">
        <v>13</v>
      </c>
      <c r="D10" s="146">
        <v>10</v>
      </c>
      <c r="E10" s="146">
        <v>2</v>
      </c>
      <c r="F10" s="126">
        <v>5</v>
      </c>
      <c r="G10" s="136"/>
      <c r="H10" s="39">
        <f t="shared" si="0"/>
        <v>0.5769230769230769</v>
      </c>
      <c r="I10" s="38">
        <f t="shared" si="1"/>
        <v>0.4642857142857143</v>
      </c>
      <c r="J10" s="38">
        <f t="shared" si="2"/>
        <v>0.7142857142857143</v>
      </c>
      <c r="K10" s="38">
        <f t="shared" si="3"/>
        <v>0.6666666666666666</v>
      </c>
      <c r="L10" s="38">
        <f t="shared" si="4"/>
        <v>0.7142857142857143</v>
      </c>
    </row>
    <row r="11" spans="1:12" s="22" customFormat="1" ht="39">
      <c r="A11" s="67" t="s">
        <v>124</v>
      </c>
      <c r="B11" s="133">
        <v>28</v>
      </c>
      <c r="C11" s="144">
        <v>13</v>
      </c>
      <c r="D11" s="146">
        <v>9</v>
      </c>
      <c r="E11" s="146">
        <v>3</v>
      </c>
      <c r="F11" s="126">
        <v>3</v>
      </c>
      <c r="G11" s="136"/>
      <c r="H11" s="39">
        <f t="shared" si="0"/>
        <v>0.5384615384615384</v>
      </c>
      <c r="I11" s="38">
        <f t="shared" si="1"/>
        <v>0.4642857142857143</v>
      </c>
      <c r="J11" s="38">
        <f t="shared" si="2"/>
        <v>0.6428571428571429</v>
      </c>
      <c r="K11" s="38">
        <f t="shared" si="3"/>
        <v>1</v>
      </c>
      <c r="L11" s="38">
        <f t="shared" si="4"/>
        <v>0.42857142857142855</v>
      </c>
    </row>
    <row r="12" spans="1:12" s="22" customFormat="1" ht="26.25">
      <c r="A12" s="67" t="s">
        <v>122</v>
      </c>
      <c r="B12" s="133">
        <v>21</v>
      </c>
      <c r="C12" s="144">
        <v>9</v>
      </c>
      <c r="D12" s="146">
        <v>7</v>
      </c>
      <c r="E12" s="146">
        <v>2</v>
      </c>
      <c r="F12" s="126">
        <v>3</v>
      </c>
      <c r="G12" s="136"/>
      <c r="H12" s="39">
        <f t="shared" si="0"/>
        <v>0.40384615384615385</v>
      </c>
      <c r="I12" s="38">
        <f t="shared" si="1"/>
        <v>0.32142857142857145</v>
      </c>
      <c r="J12" s="38">
        <f t="shared" si="2"/>
        <v>0.5</v>
      </c>
      <c r="K12" s="38">
        <f t="shared" si="3"/>
        <v>0.6666666666666666</v>
      </c>
      <c r="L12" s="38">
        <f t="shared" si="4"/>
        <v>0.42857142857142855</v>
      </c>
    </row>
    <row r="13" spans="1:12" s="22" customFormat="1" ht="26.25">
      <c r="A13" s="67" t="s">
        <v>123</v>
      </c>
      <c r="B13" s="133">
        <v>19</v>
      </c>
      <c r="C13" s="144">
        <v>9</v>
      </c>
      <c r="D13" s="146">
        <v>4</v>
      </c>
      <c r="E13" s="146">
        <v>2</v>
      </c>
      <c r="F13" s="126">
        <v>4</v>
      </c>
      <c r="G13" s="136"/>
      <c r="H13" s="39">
        <f t="shared" si="0"/>
        <v>0.36538461538461536</v>
      </c>
      <c r="I13" s="38">
        <f t="shared" si="1"/>
        <v>0.32142857142857145</v>
      </c>
      <c r="J13" s="38">
        <f t="shared" si="2"/>
        <v>0.2857142857142857</v>
      </c>
      <c r="K13" s="38">
        <f t="shared" si="3"/>
        <v>0.6666666666666666</v>
      </c>
      <c r="L13" s="38">
        <f t="shared" si="4"/>
        <v>0.5714285714285714</v>
      </c>
    </row>
    <row r="14" spans="1:12" s="22" customFormat="1" ht="26.25">
      <c r="A14" s="67" t="s">
        <v>125</v>
      </c>
      <c r="B14" s="133">
        <v>8</v>
      </c>
      <c r="C14" s="144">
        <v>3</v>
      </c>
      <c r="D14" s="146">
        <v>4</v>
      </c>
      <c r="E14" s="146">
        <v>0</v>
      </c>
      <c r="F14" s="126">
        <v>1</v>
      </c>
      <c r="G14" s="136"/>
      <c r="H14" s="39">
        <f t="shared" si="0"/>
        <v>0.15384615384615385</v>
      </c>
      <c r="I14" s="38">
        <f t="shared" si="1"/>
        <v>0.10714285714285714</v>
      </c>
      <c r="J14" s="38">
        <f t="shared" si="2"/>
        <v>0.2857142857142857</v>
      </c>
      <c r="K14" s="38">
        <f t="shared" si="3"/>
        <v>0</v>
      </c>
      <c r="L14" s="38">
        <f t="shared" si="4"/>
        <v>0.14285714285714285</v>
      </c>
    </row>
    <row r="15" spans="1:12" s="22" customFormat="1" ht="26.25">
      <c r="A15" s="67" t="s">
        <v>121</v>
      </c>
      <c r="B15" s="133">
        <v>8</v>
      </c>
      <c r="C15" s="144">
        <v>4</v>
      </c>
      <c r="D15" s="146">
        <v>2</v>
      </c>
      <c r="E15" s="146">
        <v>1</v>
      </c>
      <c r="F15" s="126">
        <v>1</v>
      </c>
      <c r="G15" s="136"/>
      <c r="H15" s="39">
        <f t="shared" si="0"/>
        <v>0.15384615384615385</v>
      </c>
      <c r="I15" s="38">
        <f t="shared" si="1"/>
        <v>0.14285714285714285</v>
      </c>
      <c r="J15" s="38">
        <f t="shared" si="2"/>
        <v>0.14285714285714285</v>
      </c>
      <c r="K15" s="38">
        <f t="shared" si="3"/>
        <v>0.3333333333333333</v>
      </c>
      <c r="L15" s="38">
        <f t="shared" si="4"/>
        <v>0.14285714285714285</v>
      </c>
    </row>
    <row r="16" spans="1:12" s="22" customFormat="1" ht="12.75">
      <c r="A16" s="71" t="s">
        <v>8</v>
      </c>
      <c r="B16" s="142">
        <v>1</v>
      </c>
      <c r="C16" s="144">
        <v>0</v>
      </c>
      <c r="D16" s="146">
        <v>0</v>
      </c>
      <c r="E16" s="146">
        <v>0</v>
      </c>
      <c r="F16" s="126">
        <v>1</v>
      </c>
      <c r="G16" s="143"/>
      <c r="H16" s="54">
        <f t="shared" si="0"/>
        <v>0.019230769230769232</v>
      </c>
      <c r="I16" s="98">
        <f t="shared" si="1"/>
        <v>0</v>
      </c>
      <c r="J16" s="98">
        <f t="shared" si="2"/>
        <v>0</v>
      </c>
      <c r="K16" s="98">
        <f t="shared" si="3"/>
        <v>0</v>
      </c>
      <c r="L16" s="98">
        <f t="shared" si="4"/>
        <v>0.14285714285714285</v>
      </c>
    </row>
    <row r="17" spans="1:15" s="29" customFormat="1" ht="12.75">
      <c r="A17" s="163" t="s">
        <v>37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31"/>
      <c r="N17" s="31"/>
      <c r="O17" s="31"/>
    </row>
    <row r="18" spans="1:9" ht="12.75">
      <c r="A18" s="66"/>
      <c r="I18" s="48"/>
    </row>
  </sheetData>
  <sheetProtection/>
  <mergeCells count="4">
    <mergeCell ref="A1:H1"/>
    <mergeCell ref="A2:L2"/>
    <mergeCell ref="B5:L5"/>
    <mergeCell ref="A17:L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IT19"/>
  <sheetViews>
    <sheetView zoomScalePageLayoutView="0" workbookViewId="0" topLeftCell="G1">
      <selection activeCell="H7" sqref="H7"/>
    </sheetView>
  </sheetViews>
  <sheetFormatPr defaultColWidth="9.140625" defaultRowHeight="12.75"/>
  <cols>
    <col min="1" max="1" width="32.7109375" style="31" customWidth="1"/>
    <col min="2" max="2" width="24.7109375" style="31" customWidth="1"/>
    <col min="3" max="3" width="24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158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4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39.75" customHeight="1">
      <c r="A5" s="25"/>
      <c r="B5" s="152" t="s">
        <v>129</v>
      </c>
      <c r="C5" s="152"/>
      <c r="D5" s="44"/>
      <c r="E5" s="31"/>
      <c r="F5" s="31"/>
      <c r="G5" s="31"/>
      <c r="H5" s="31"/>
      <c r="I5" s="31"/>
    </row>
    <row r="6" spans="1:9" s="22" customFormat="1" ht="12.75" customHeight="1">
      <c r="A6" s="25"/>
      <c r="B6" s="154" t="s">
        <v>130</v>
      </c>
      <c r="C6" s="154"/>
      <c r="D6" s="48"/>
      <c r="E6" s="31"/>
      <c r="F6" s="31"/>
      <c r="G6" s="31"/>
      <c r="H6" s="31"/>
      <c r="I6" s="31"/>
    </row>
    <row r="7" spans="1:9" s="22" customFormat="1" ht="12.75">
      <c r="A7" s="23" t="s">
        <v>10</v>
      </c>
      <c r="B7" s="53">
        <v>50</v>
      </c>
      <c r="C7" s="52">
        <f>B7/$B$9</f>
        <v>0.9615384615384616</v>
      </c>
      <c r="D7" s="44"/>
      <c r="E7" s="31"/>
      <c r="F7" s="31"/>
      <c r="G7" s="31"/>
      <c r="H7" s="31"/>
      <c r="I7" s="31"/>
    </row>
    <row r="8" spans="1:9" s="22" customFormat="1" ht="12.75">
      <c r="A8" s="23" t="s">
        <v>9</v>
      </c>
      <c r="B8" s="53">
        <v>2</v>
      </c>
      <c r="C8" s="52">
        <f>B8/$B$9</f>
        <v>0.038461538461538464</v>
      </c>
      <c r="D8" s="44"/>
      <c r="E8" s="31"/>
      <c r="F8" s="31"/>
      <c r="G8" s="31"/>
      <c r="H8" s="31"/>
      <c r="I8" s="31"/>
    </row>
    <row r="9" spans="1:9" s="22" customFormat="1" ht="12.75" customHeight="1">
      <c r="A9" s="25" t="s">
        <v>7</v>
      </c>
      <c r="B9" s="26">
        <f>SUM(B7:B8)</f>
        <v>52</v>
      </c>
      <c r="C9" s="36">
        <f>B9/$B$9</f>
        <v>1</v>
      </c>
      <c r="D9" s="44"/>
      <c r="E9" s="31"/>
      <c r="F9" s="31"/>
      <c r="G9" s="31"/>
      <c r="H9" s="31"/>
      <c r="I9" s="31"/>
    </row>
    <row r="10" spans="1:9" s="22" customFormat="1" ht="12.75" customHeight="1">
      <c r="A10" s="25"/>
      <c r="B10" s="154" t="s">
        <v>131</v>
      </c>
      <c r="C10" s="154"/>
      <c r="D10" s="48"/>
      <c r="E10" s="31"/>
      <c r="F10" s="31"/>
      <c r="G10" s="31"/>
      <c r="H10" s="31"/>
      <c r="I10" s="31"/>
    </row>
    <row r="11" spans="1:9" s="22" customFormat="1" ht="12.75">
      <c r="A11" s="23" t="s">
        <v>10</v>
      </c>
      <c r="B11" s="53">
        <v>47</v>
      </c>
      <c r="C11" s="52">
        <f>B11/$B$13</f>
        <v>0.9038461538461539</v>
      </c>
      <c r="D11" s="44"/>
      <c r="E11" s="31"/>
      <c r="F11" s="31"/>
      <c r="G11" s="31"/>
      <c r="H11" s="31"/>
      <c r="I11" s="31"/>
    </row>
    <row r="12" spans="1:9" s="22" customFormat="1" ht="12.75">
      <c r="A12" s="23" t="s">
        <v>9</v>
      </c>
      <c r="B12" s="53">
        <v>5</v>
      </c>
      <c r="C12" s="52">
        <f>B12/$B$13</f>
        <v>0.09615384615384616</v>
      </c>
      <c r="D12" s="44"/>
      <c r="E12" s="31"/>
      <c r="F12" s="31"/>
      <c r="G12" s="31"/>
      <c r="H12" s="31"/>
      <c r="I12" s="31"/>
    </row>
    <row r="13" spans="1:9" s="22" customFormat="1" ht="12.75" customHeight="1">
      <c r="A13" s="25" t="s">
        <v>7</v>
      </c>
      <c r="B13" s="26">
        <f>SUM(B11:B12)</f>
        <v>52</v>
      </c>
      <c r="C13" s="36">
        <f>B13/$B$13</f>
        <v>1</v>
      </c>
      <c r="D13" s="44"/>
      <c r="E13" s="31"/>
      <c r="F13" s="31"/>
      <c r="G13" s="31"/>
      <c r="H13" s="31"/>
      <c r="I13" s="31"/>
    </row>
    <row r="14" spans="1:9" s="22" customFormat="1" ht="12.75" customHeight="1">
      <c r="A14" s="25"/>
      <c r="B14" s="26"/>
      <c r="C14" s="37"/>
      <c r="D14" s="44"/>
      <c r="E14" s="31"/>
      <c r="F14" s="31"/>
      <c r="G14" s="31"/>
      <c r="H14" s="31"/>
      <c r="I14" s="31"/>
    </row>
    <row r="15" spans="1:9" s="22" customFormat="1" ht="27" customHeight="1">
      <c r="A15" s="25"/>
      <c r="B15" s="152" t="s">
        <v>132</v>
      </c>
      <c r="C15" s="152"/>
      <c r="D15" s="44"/>
      <c r="E15" s="31"/>
      <c r="F15" s="31"/>
      <c r="G15" s="31"/>
      <c r="H15" s="31"/>
      <c r="I15" s="31"/>
    </row>
    <row r="16" spans="1:9" s="22" customFormat="1" ht="12.75">
      <c r="A16" s="23" t="s">
        <v>10</v>
      </c>
      <c r="B16" s="53">
        <v>47</v>
      </c>
      <c r="C16" s="52">
        <f>B16/$B$18</f>
        <v>0.9038461538461539</v>
      </c>
      <c r="D16" s="44"/>
      <c r="E16" s="31"/>
      <c r="F16" s="31"/>
      <c r="G16" s="31"/>
      <c r="H16" s="31"/>
      <c r="I16" s="31"/>
    </row>
    <row r="17" spans="1:9" s="22" customFormat="1" ht="12.75">
      <c r="A17" s="23" t="s">
        <v>9</v>
      </c>
      <c r="B17" s="53">
        <v>5</v>
      </c>
      <c r="C17" s="52">
        <f>B17/$B$18</f>
        <v>0.09615384615384616</v>
      </c>
      <c r="D17" s="44"/>
      <c r="E17" s="31"/>
      <c r="F17" s="31"/>
      <c r="G17" s="31"/>
      <c r="H17" s="31"/>
      <c r="I17" s="31"/>
    </row>
    <row r="18" spans="1:9" s="22" customFormat="1" ht="12.75" customHeight="1">
      <c r="A18" s="64" t="s">
        <v>7</v>
      </c>
      <c r="B18" s="65">
        <f>SUM(B16:B17)</f>
        <v>52</v>
      </c>
      <c r="C18" s="54">
        <f>B18/$B$18</f>
        <v>1</v>
      </c>
      <c r="D18" s="44"/>
      <c r="E18" s="31"/>
      <c r="F18" s="31"/>
      <c r="G18" s="31"/>
      <c r="H18" s="31"/>
      <c r="I18" s="31"/>
    </row>
    <row r="19" spans="1:9" s="29" customFormat="1" ht="24.75" customHeight="1">
      <c r="A19" s="150" t="s">
        <v>37</v>
      </c>
      <c r="B19" s="150"/>
      <c r="C19" s="150"/>
      <c r="D19" s="48"/>
      <c r="E19" s="31"/>
      <c r="F19" s="31"/>
      <c r="G19" s="31"/>
      <c r="H19" s="31"/>
      <c r="I19" s="31"/>
    </row>
  </sheetData>
  <sheetProtection/>
  <mergeCells count="7">
    <mergeCell ref="A19:C19"/>
    <mergeCell ref="B6:C6"/>
    <mergeCell ref="B10:C10"/>
    <mergeCell ref="A1:C1"/>
    <mergeCell ref="A2:C2"/>
    <mergeCell ref="B5:C5"/>
    <mergeCell ref="B15:C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T109"/>
  <sheetViews>
    <sheetView zoomScalePageLayoutView="0" workbookViewId="0" topLeftCell="A100">
      <selection activeCell="G107" sqref="G107"/>
    </sheetView>
  </sheetViews>
  <sheetFormatPr defaultColWidth="9.140625" defaultRowHeight="12.75"/>
  <cols>
    <col min="1" max="1" width="39.7109375" style="31" customWidth="1"/>
    <col min="2" max="2" width="25.7109375" style="31" customWidth="1"/>
    <col min="3" max="3" width="25.7109375" style="43" customWidth="1"/>
    <col min="4" max="4" width="4.7109375" style="31" customWidth="1"/>
    <col min="5" max="9" width="9.28125" style="31" customWidth="1"/>
    <col min="10" max="10" width="11.00390625" style="31" customWidth="1"/>
    <col min="11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163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12" s="22" customFormat="1" ht="27" customHeight="1">
      <c r="A4" s="20" t="s">
        <v>4</v>
      </c>
      <c r="B4" s="21" t="s">
        <v>5</v>
      </c>
      <c r="C4" s="21" t="s">
        <v>6</v>
      </c>
      <c r="D4" s="44"/>
      <c r="E4" s="126"/>
      <c r="F4" s="126"/>
      <c r="G4" s="126"/>
      <c r="H4" s="31"/>
      <c r="I4" s="17"/>
      <c r="J4" s="17"/>
      <c r="K4" s="17"/>
      <c r="L4" s="17"/>
    </row>
    <row r="5" spans="1:9" s="22" customFormat="1" ht="27" customHeight="1">
      <c r="A5" s="25"/>
      <c r="B5" s="152" t="s">
        <v>40</v>
      </c>
      <c r="C5" s="152"/>
      <c r="D5" s="44"/>
      <c r="E5" s="31"/>
      <c r="F5" s="31"/>
      <c r="G5" s="31"/>
      <c r="H5" s="31"/>
      <c r="I5" s="31"/>
    </row>
    <row r="6" spans="1:9" s="22" customFormat="1" ht="12.75">
      <c r="A6" s="23" t="s">
        <v>10</v>
      </c>
      <c r="B6" s="53">
        <v>44</v>
      </c>
      <c r="C6" s="52">
        <f>B6/$B$9</f>
        <v>0.8461538461538461</v>
      </c>
      <c r="D6" s="44"/>
      <c r="E6" s="31"/>
      <c r="F6" s="31"/>
      <c r="G6" s="31"/>
      <c r="H6" s="31"/>
      <c r="I6" s="31"/>
    </row>
    <row r="7" spans="1:9" s="22" customFormat="1" ht="12.75">
      <c r="A7" s="23" t="s">
        <v>41</v>
      </c>
      <c r="B7" s="53">
        <v>8</v>
      </c>
      <c r="C7" s="52">
        <f>B7/$B$9</f>
        <v>0.15384615384615385</v>
      </c>
      <c r="D7" s="44"/>
      <c r="E7" s="31"/>
      <c r="F7" s="31"/>
      <c r="G7" s="31"/>
      <c r="H7" s="31"/>
      <c r="I7" s="31"/>
    </row>
    <row r="8" spans="1:9" s="22" customFormat="1" ht="12.75">
      <c r="A8" s="23" t="s">
        <v>9</v>
      </c>
      <c r="B8" s="53">
        <v>0</v>
      </c>
      <c r="C8" s="52">
        <f>B8/$B$9</f>
        <v>0</v>
      </c>
      <c r="D8" s="44"/>
      <c r="E8" s="31"/>
      <c r="F8" s="31"/>
      <c r="G8" s="31"/>
      <c r="H8" s="31"/>
      <c r="I8" s="31"/>
    </row>
    <row r="9" spans="1:9" s="22" customFormat="1" ht="12.75" customHeight="1">
      <c r="A9" s="25" t="s">
        <v>7</v>
      </c>
      <c r="B9" s="26">
        <f>SUM(B6:B8)</f>
        <v>52</v>
      </c>
      <c r="C9" s="36">
        <f>B9/$B$9</f>
        <v>1</v>
      </c>
      <c r="D9" s="44"/>
      <c r="E9" s="31"/>
      <c r="F9" s="31"/>
      <c r="G9" s="31"/>
      <c r="H9" s="31"/>
      <c r="I9" s="31"/>
    </row>
    <row r="10" spans="1:9" s="22" customFormat="1" ht="12.75" customHeight="1">
      <c r="A10" s="25"/>
      <c r="B10" s="26"/>
      <c r="C10" s="37"/>
      <c r="D10" s="44"/>
      <c r="E10" s="31"/>
      <c r="F10" s="31"/>
      <c r="G10" s="31"/>
      <c r="H10" s="31"/>
      <c r="I10" s="31"/>
    </row>
    <row r="11" spans="1:9" s="22" customFormat="1" ht="58.5" customHeight="1">
      <c r="A11" s="25"/>
      <c r="B11" s="152" t="s">
        <v>165</v>
      </c>
      <c r="C11" s="152"/>
      <c r="D11" s="44"/>
      <c r="E11" s="31"/>
      <c r="F11" s="31"/>
      <c r="G11" s="31"/>
      <c r="H11" s="31"/>
      <c r="I11" s="31"/>
    </row>
    <row r="12" spans="1:9" s="22" customFormat="1" ht="26.25">
      <c r="A12" s="67" t="s">
        <v>42</v>
      </c>
      <c r="B12" s="27">
        <v>36</v>
      </c>
      <c r="C12" s="94">
        <f>B12/44</f>
        <v>0.8181818181818182</v>
      </c>
      <c r="D12" s="44"/>
      <c r="E12" s="31"/>
      <c r="F12" s="31"/>
      <c r="G12" s="31"/>
      <c r="H12" s="31"/>
      <c r="I12" s="31"/>
    </row>
    <row r="13" spans="1:9" s="22" customFormat="1" ht="13.5" customHeight="1">
      <c r="A13" s="23" t="s">
        <v>43</v>
      </c>
      <c r="B13" s="27">
        <v>18</v>
      </c>
      <c r="C13" s="94">
        <f aca="true" t="shared" si="0" ref="C13:C21">B13/44</f>
        <v>0.4090909090909091</v>
      </c>
      <c r="D13" s="44"/>
      <c r="E13" s="31"/>
      <c r="F13" s="31"/>
      <c r="G13" s="31"/>
      <c r="H13" s="31"/>
      <c r="I13" s="31"/>
    </row>
    <row r="14" spans="1:9" s="22" customFormat="1" ht="33" customHeight="1">
      <c r="A14" s="67" t="s">
        <v>44</v>
      </c>
      <c r="B14" s="27">
        <v>10</v>
      </c>
      <c r="C14" s="94">
        <f t="shared" si="0"/>
        <v>0.22727272727272727</v>
      </c>
      <c r="D14" s="44"/>
      <c r="E14" s="31"/>
      <c r="F14" s="31"/>
      <c r="G14" s="31"/>
      <c r="H14" s="31"/>
      <c r="I14" s="31"/>
    </row>
    <row r="15" spans="1:9" s="22" customFormat="1" ht="13.5" customHeight="1">
      <c r="A15" s="23" t="s">
        <v>45</v>
      </c>
      <c r="B15" s="27">
        <v>2</v>
      </c>
      <c r="C15" s="94">
        <f t="shared" si="0"/>
        <v>0.045454545454545456</v>
      </c>
      <c r="D15" s="44"/>
      <c r="E15" s="31"/>
      <c r="F15" s="31"/>
      <c r="G15" s="31"/>
      <c r="H15" s="31"/>
      <c r="I15" s="31"/>
    </row>
    <row r="16" spans="1:9" s="22" customFormat="1" ht="26.25">
      <c r="A16" s="67" t="s">
        <v>46</v>
      </c>
      <c r="B16" s="27">
        <v>4</v>
      </c>
      <c r="C16" s="94">
        <f t="shared" si="0"/>
        <v>0.09090909090909091</v>
      </c>
      <c r="D16" s="44"/>
      <c r="E16" s="31"/>
      <c r="F16" s="31"/>
      <c r="G16" s="31"/>
      <c r="H16" s="31"/>
      <c r="I16" s="31"/>
    </row>
    <row r="17" spans="1:9" s="22" customFormat="1" ht="26.25">
      <c r="A17" s="67" t="s">
        <v>47</v>
      </c>
      <c r="B17" s="27">
        <v>6</v>
      </c>
      <c r="C17" s="94">
        <f t="shared" si="0"/>
        <v>0.13636363636363635</v>
      </c>
      <c r="D17" s="44"/>
      <c r="E17" s="31"/>
      <c r="F17" s="31"/>
      <c r="G17" s="31"/>
      <c r="H17" s="31"/>
      <c r="I17" s="31"/>
    </row>
    <row r="18" spans="1:9" s="22" customFormat="1" ht="26.25">
      <c r="A18" s="67" t="s">
        <v>48</v>
      </c>
      <c r="B18" s="27">
        <v>6</v>
      </c>
      <c r="C18" s="94">
        <f t="shared" si="0"/>
        <v>0.13636363636363635</v>
      </c>
      <c r="D18" s="44"/>
      <c r="E18" s="31"/>
      <c r="F18" s="31"/>
      <c r="G18" s="31"/>
      <c r="H18" s="31"/>
      <c r="I18" s="31"/>
    </row>
    <row r="19" spans="1:254" ht="12.75">
      <c r="A19" s="67" t="s">
        <v>49</v>
      </c>
      <c r="B19" s="31">
        <v>18</v>
      </c>
      <c r="C19" s="94">
        <f t="shared" si="0"/>
        <v>0.4090909090909091</v>
      </c>
      <c r="D19" s="4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T19" s="17"/>
    </row>
    <row r="20" spans="1:254" ht="12.75">
      <c r="A20" s="24" t="s">
        <v>50</v>
      </c>
      <c r="B20" s="31">
        <v>10</v>
      </c>
      <c r="C20" s="94">
        <f t="shared" si="0"/>
        <v>0.22727272727272727</v>
      </c>
      <c r="D20" s="4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T20" s="17"/>
    </row>
    <row r="21" spans="1:254" ht="12.75">
      <c r="A21" s="24" t="s">
        <v>8</v>
      </c>
      <c r="B21" s="31">
        <v>4</v>
      </c>
      <c r="C21" s="94">
        <f t="shared" si="0"/>
        <v>0.09090909090909091</v>
      </c>
      <c r="D21" s="4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T21" s="17"/>
    </row>
    <row r="22" spans="1:254" ht="12.75">
      <c r="A22" s="24"/>
      <c r="D22" s="4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254" ht="27" customHeight="1">
      <c r="A23" s="24"/>
      <c r="B23" s="152" t="s">
        <v>51</v>
      </c>
      <c r="C23" s="152"/>
      <c r="D23" s="4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T23" s="17"/>
    </row>
    <row r="24" spans="1:9" s="22" customFormat="1" ht="24.75" customHeight="1">
      <c r="A24" s="23"/>
      <c r="B24" s="154" t="s">
        <v>42</v>
      </c>
      <c r="C24" s="154"/>
      <c r="D24" s="47"/>
      <c r="E24" s="31"/>
      <c r="F24" s="31"/>
      <c r="G24" s="31"/>
      <c r="H24" s="31"/>
      <c r="I24" s="31"/>
    </row>
    <row r="25" spans="1:9" s="22" customFormat="1" ht="12.75" customHeight="1">
      <c r="A25" s="24" t="s">
        <v>11</v>
      </c>
      <c r="B25" s="27">
        <v>0</v>
      </c>
      <c r="C25" s="52">
        <f aca="true" t="shared" si="1" ref="C25:C30">B25/$B$30</f>
        <v>0</v>
      </c>
      <c r="D25" s="48"/>
      <c r="E25" s="31"/>
      <c r="F25" s="31"/>
      <c r="G25" s="31"/>
      <c r="H25" s="31"/>
      <c r="I25" s="31"/>
    </row>
    <row r="26" spans="1:9" s="22" customFormat="1" ht="12.75" customHeight="1">
      <c r="A26" s="24" t="s">
        <v>12</v>
      </c>
      <c r="B26" s="27">
        <v>1</v>
      </c>
      <c r="C26" s="52">
        <f t="shared" si="1"/>
        <v>0.027777777777777776</v>
      </c>
      <c r="D26" s="44" t="s">
        <v>19</v>
      </c>
      <c r="E26" s="31"/>
      <c r="F26" s="31"/>
      <c r="G26" s="31"/>
      <c r="H26" s="31"/>
      <c r="I26" s="31"/>
    </row>
    <row r="27" spans="1:9" s="22" customFormat="1" ht="12.75" customHeight="1">
      <c r="A27" s="24" t="s">
        <v>13</v>
      </c>
      <c r="B27" s="27">
        <v>4</v>
      </c>
      <c r="C27" s="52">
        <f t="shared" si="1"/>
        <v>0.1111111111111111</v>
      </c>
      <c r="D27" s="47"/>
      <c r="E27" s="31"/>
      <c r="F27" s="31"/>
      <c r="G27" s="31"/>
      <c r="H27" s="31"/>
      <c r="I27" s="31"/>
    </row>
    <row r="28" spans="1:9" s="22" customFormat="1" ht="12.75" customHeight="1">
      <c r="A28" s="24" t="s">
        <v>14</v>
      </c>
      <c r="B28" s="27">
        <v>16</v>
      </c>
      <c r="C28" s="52">
        <f t="shared" si="1"/>
        <v>0.4444444444444444</v>
      </c>
      <c r="D28" s="44"/>
      <c r="E28" s="31"/>
      <c r="F28" s="31"/>
      <c r="G28" s="31"/>
      <c r="H28" s="31"/>
      <c r="I28" s="31"/>
    </row>
    <row r="29" spans="1:9" s="22" customFormat="1" ht="12.75" customHeight="1">
      <c r="A29" s="24" t="s">
        <v>15</v>
      </c>
      <c r="B29" s="27">
        <v>15</v>
      </c>
      <c r="C29" s="52">
        <f t="shared" si="1"/>
        <v>0.4166666666666667</v>
      </c>
      <c r="D29" s="44"/>
      <c r="E29" s="31"/>
      <c r="F29" s="31"/>
      <c r="G29" s="31"/>
      <c r="H29" s="31"/>
      <c r="I29" s="31"/>
    </row>
    <row r="30" spans="1:9" s="22" customFormat="1" ht="12.75" customHeight="1">
      <c r="A30" s="25" t="s">
        <v>7</v>
      </c>
      <c r="B30" s="28">
        <f>SUM(B25:B29)</f>
        <v>36</v>
      </c>
      <c r="C30" s="36">
        <f t="shared" si="1"/>
        <v>1</v>
      </c>
      <c r="D30" s="44"/>
      <c r="E30" s="31"/>
      <c r="F30" s="31"/>
      <c r="G30" s="31"/>
      <c r="H30" s="31"/>
      <c r="I30" s="31"/>
    </row>
    <row r="31" spans="1:9" s="22" customFormat="1" ht="12.75" customHeight="1">
      <c r="A31" s="49" t="s">
        <v>16</v>
      </c>
      <c r="B31" s="92">
        <v>4.25</v>
      </c>
      <c r="C31" s="41"/>
      <c r="D31" s="44"/>
      <c r="E31" s="31"/>
      <c r="F31" s="31"/>
      <c r="G31" s="31"/>
      <c r="H31" s="31"/>
      <c r="I31" s="31"/>
    </row>
    <row r="32" spans="1:9" s="22" customFormat="1" ht="12.75" customHeight="1">
      <c r="A32" s="25"/>
      <c r="B32" s="154" t="s">
        <v>43</v>
      </c>
      <c r="C32" s="154"/>
      <c r="D32" s="44"/>
      <c r="E32" s="31"/>
      <c r="F32" s="31"/>
      <c r="G32" s="31"/>
      <c r="H32" s="31"/>
      <c r="I32" s="31"/>
    </row>
    <row r="33" spans="1:9" s="22" customFormat="1" ht="12.75" customHeight="1">
      <c r="A33" s="24" t="s">
        <v>11</v>
      </c>
      <c r="B33" s="55">
        <v>0</v>
      </c>
      <c r="C33" s="52">
        <f aca="true" t="shared" si="2" ref="C33:C38">B33/$B$38</f>
        <v>0</v>
      </c>
      <c r="D33" s="44"/>
      <c r="E33" s="31"/>
      <c r="F33" s="31"/>
      <c r="G33" s="31"/>
      <c r="H33" s="31"/>
      <c r="I33" s="31"/>
    </row>
    <row r="34" spans="1:254" ht="12.75">
      <c r="A34" s="24" t="s">
        <v>12</v>
      </c>
      <c r="B34" s="27">
        <v>0</v>
      </c>
      <c r="C34" s="52">
        <f t="shared" si="2"/>
        <v>0</v>
      </c>
      <c r="D34" s="4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T34" s="17"/>
    </row>
    <row r="35" spans="1:254" ht="12.75">
      <c r="A35" s="24" t="s">
        <v>13</v>
      </c>
      <c r="B35" s="27">
        <v>2</v>
      </c>
      <c r="C35" s="52">
        <f t="shared" si="2"/>
        <v>0.1111111111111111</v>
      </c>
      <c r="D35" s="4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T35" s="17"/>
    </row>
    <row r="36" spans="1:254" ht="12.75">
      <c r="A36" s="24" t="s">
        <v>14</v>
      </c>
      <c r="B36" s="27">
        <v>8</v>
      </c>
      <c r="C36" s="52">
        <f t="shared" si="2"/>
        <v>0.4444444444444444</v>
      </c>
      <c r="D36" s="4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T36" s="17"/>
    </row>
    <row r="37" spans="1:254" ht="12.75">
      <c r="A37" s="24" t="s">
        <v>15</v>
      </c>
      <c r="B37" s="27">
        <v>8</v>
      </c>
      <c r="C37" s="52">
        <f t="shared" si="2"/>
        <v>0.4444444444444444</v>
      </c>
      <c r="D37" s="4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T37" s="17"/>
    </row>
    <row r="38" spans="1:254" ht="12.75">
      <c r="A38" s="25" t="s">
        <v>7</v>
      </c>
      <c r="B38" s="28">
        <f>SUM(B33:B37)</f>
        <v>18</v>
      </c>
      <c r="C38" s="36">
        <f t="shared" si="2"/>
        <v>1</v>
      </c>
      <c r="D38" s="4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T38" s="17"/>
    </row>
    <row r="39" spans="1:254" ht="12.75">
      <c r="A39" s="49" t="s">
        <v>16</v>
      </c>
      <c r="B39" s="92">
        <v>4.33</v>
      </c>
      <c r="C39" s="41"/>
      <c r="D39" s="4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T39" s="17"/>
    </row>
    <row r="40" spans="1:9" s="22" customFormat="1" ht="24.75" customHeight="1">
      <c r="A40" s="23"/>
      <c r="B40" s="154" t="s">
        <v>44</v>
      </c>
      <c r="C40" s="154"/>
      <c r="D40" s="47"/>
      <c r="E40" s="31"/>
      <c r="F40" s="31"/>
      <c r="G40" s="31"/>
      <c r="H40" s="31"/>
      <c r="I40" s="31"/>
    </row>
    <row r="41" spans="1:9" s="22" customFormat="1" ht="12.75" customHeight="1">
      <c r="A41" s="24" t="s">
        <v>11</v>
      </c>
      <c r="B41" s="55">
        <v>0</v>
      </c>
      <c r="C41" s="52">
        <f aca="true" t="shared" si="3" ref="C41:C46">B41/$B$46</f>
        <v>0</v>
      </c>
      <c r="D41" s="44"/>
      <c r="E41" s="31"/>
      <c r="F41" s="31"/>
      <c r="G41" s="31"/>
      <c r="H41" s="31"/>
      <c r="I41" s="31"/>
    </row>
    <row r="42" spans="1:9" s="22" customFormat="1" ht="12.75" customHeight="1">
      <c r="A42" s="24" t="s">
        <v>12</v>
      </c>
      <c r="B42" s="27">
        <v>0</v>
      </c>
      <c r="C42" s="52">
        <f t="shared" si="3"/>
        <v>0</v>
      </c>
      <c r="D42" s="44"/>
      <c r="E42" s="31"/>
      <c r="F42" s="31"/>
      <c r="G42" s="31"/>
      <c r="H42" s="31"/>
      <c r="I42" s="31"/>
    </row>
    <row r="43" spans="1:9" s="22" customFormat="1" ht="12.75" customHeight="1">
      <c r="A43" s="24" t="s">
        <v>13</v>
      </c>
      <c r="B43" s="27">
        <v>3</v>
      </c>
      <c r="C43" s="52">
        <f t="shared" si="3"/>
        <v>0.3</v>
      </c>
      <c r="D43" s="44"/>
      <c r="E43" s="31"/>
      <c r="F43" s="31"/>
      <c r="G43" s="31"/>
      <c r="H43" s="31"/>
      <c r="I43" s="31"/>
    </row>
    <row r="44" spans="1:9" s="22" customFormat="1" ht="12.75" customHeight="1">
      <c r="A44" s="24" t="s">
        <v>14</v>
      </c>
      <c r="B44" s="27">
        <v>3</v>
      </c>
      <c r="C44" s="52">
        <f t="shared" si="3"/>
        <v>0.3</v>
      </c>
      <c r="D44" s="44"/>
      <c r="E44" s="31"/>
      <c r="F44" s="31"/>
      <c r="G44" s="31"/>
      <c r="H44" s="31"/>
      <c r="I44" s="31"/>
    </row>
    <row r="45" spans="1:9" s="22" customFormat="1" ht="12.75" customHeight="1">
      <c r="A45" s="24" t="s">
        <v>15</v>
      </c>
      <c r="B45" s="27">
        <v>4</v>
      </c>
      <c r="C45" s="52">
        <f t="shared" si="3"/>
        <v>0.4</v>
      </c>
      <c r="D45" s="44"/>
      <c r="E45" s="31"/>
      <c r="F45" s="31"/>
      <c r="G45" s="31"/>
      <c r="H45" s="31"/>
      <c r="I45" s="31"/>
    </row>
    <row r="46" spans="1:9" s="22" customFormat="1" ht="12.75" customHeight="1">
      <c r="A46" s="25" t="s">
        <v>7</v>
      </c>
      <c r="B46" s="28">
        <f>SUM(B41:B45)</f>
        <v>10</v>
      </c>
      <c r="C46" s="36">
        <f t="shared" si="3"/>
        <v>1</v>
      </c>
      <c r="D46" s="44"/>
      <c r="E46" s="31"/>
      <c r="F46" s="31"/>
      <c r="G46" s="31"/>
      <c r="H46" s="31"/>
      <c r="I46" s="31"/>
    </row>
    <row r="47" spans="1:9" s="22" customFormat="1" ht="12.75" customHeight="1">
      <c r="A47" s="49" t="s">
        <v>16</v>
      </c>
      <c r="B47" s="92">
        <v>4.1</v>
      </c>
      <c r="C47" s="41"/>
      <c r="D47" s="48"/>
      <c r="E47" s="31"/>
      <c r="F47" s="31"/>
      <c r="G47" s="31"/>
      <c r="H47" s="31"/>
      <c r="I47" s="31"/>
    </row>
    <row r="48" spans="1:9" s="22" customFormat="1" ht="12.75" customHeight="1">
      <c r="A48" s="25"/>
      <c r="B48" s="154" t="s">
        <v>45</v>
      </c>
      <c r="C48" s="154"/>
      <c r="D48" s="48"/>
      <c r="E48" s="31"/>
      <c r="F48" s="31"/>
      <c r="G48" s="31"/>
      <c r="H48" s="31"/>
      <c r="I48" s="31"/>
    </row>
    <row r="49" spans="1:9" s="22" customFormat="1" ht="12.75" customHeight="1">
      <c r="A49" s="24" t="s">
        <v>11</v>
      </c>
      <c r="B49" s="55">
        <v>0</v>
      </c>
      <c r="C49" s="38">
        <f aca="true" t="shared" si="4" ref="C49:C54">B49/$B$54</f>
        <v>0</v>
      </c>
      <c r="D49" s="48"/>
      <c r="E49" s="31"/>
      <c r="F49" s="31"/>
      <c r="G49" s="31"/>
      <c r="H49" s="31"/>
      <c r="I49" s="31"/>
    </row>
    <row r="50" spans="1:254" ht="12.75">
      <c r="A50" s="24" t="s">
        <v>12</v>
      </c>
      <c r="B50" s="27">
        <v>0</v>
      </c>
      <c r="C50" s="38">
        <f t="shared" si="4"/>
        <v>0</v>
      </c>
      <c r="D50" s="4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17"/>
    </row>
    <row r="51" spans="1:254" ht="12.75">
      <c r="A51" s="24" t="s">
        <v>13</v>
      </c>
      <c r="B51" s="27">
        <v>0</v>
      </c>
      <c r="C51" s="38">
        <f t="shared" si="4"/>
        <v>0</v>
      </c>
      <c r="D51" s="4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T51" s="17"/>
    </row>
    <row r="52" spans="1:254" ht="12.75">
      <c r="A52" s="24" t="s">
        <v>14</v>
      </c>
      <c r="B52" s="27">
        <v>2</v>
      </c>
      <c r="C52" s="38">
        <f t="shared" si="4"/>
        <v>1</v>
      </c>
      <c r="D52" s="4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T52" s="17"/>
    </row>
    <row r="53" spans="1:254" ht="12.75">
      <c r="A53" s="24" t="s">
        <v>15</v>
      </c>
      <c r="B53" s="27">
        <v>0</v>
      </c>
      <c r="C53" s="38">
        <f t="shared" si="4"/>
        <v>0</v>
      </c>
      <c r="D53" s="4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T53" s="17"/>
    </row>
    <row r="54" spans="1:254" ht="12.75">
      <c r="A54" s="25" t="s">
        <v>7</v>
      </c>
      <c r="B54" s="28">
        <f>SUM(B49:B53)</f>
        <v>2</v>
      </c>
      <c r="C54" s="39">
        <f t="shared" si="4"/>
        <v>1</v>
      </c>
      <c r="D54" s="4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T54" s="17"/>
    </row>
    <row r="55" spans="1:254" ht="12.75">
      <c r="A55" s="49" t="s">
        <v>16</v>
      </c>
      <c r="B55" s="92">
        <v>4</v>
      </c>
      <c r="C55" s="41"/>
      <c r="D55" s="4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T55" s="17"/>
    </row>
    <row r="56" spans="1:9" s="22" customFormat="1" ht="24.75" customHeight="1">
      <c r="A56" s="23"/>
      <c r="B56" s="154" t="s">
        <v>46</v>
      </c>
      <c r="C56" s="154"/>
      <c r="D56" s="47"/>
      <c r="E56" s="31"/>
      <c r="F56" s="31"/>
      <c r="G56" s="31"/>
      <c r="H56" s="31"/>
      <c r="I56" s="31"/>
    </row>
    <row r="57" spans="1:9" s="22" customFormat="1" ht="12.75" customHeight="1">
      <c r="A57" s="24" t="s">
        <v>11</v>
      </c>
      <c r="B57" s="55">
        <v>0</v>
      </c>
      <c r="C57" s="38">
        <f aca="true" t="shared" si="5" ref="C57:C62">B57/$B$62</f>
        <v>0</v>
      </c>
      <c r="D57" s="48"/>
      <c r="E57" s="31"/>
      <c r="F57" s="31"/>
      <c r="G57" s="31"/>
      <c r="H57" s="31"/>
      <c r="I57" s="31"/>
    </row>
    <row r="58" spans="1:254" ht="12.75">
      <c r="A58" s="24" t="s">
        <v>12</v>
      </c>
      <c r="B58" s="27">
        <v>0</v>
      </c>
      <c r="C58" s="38">
        <f t="shared" si="5"/>
        <v>0</v>
      </c>
      <c r="D58" s="4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T58" s="17"/>
    </row>
    <row r="59" spans="1:254" ht="12.75">
      <c r="A59" s="24" t="s">
        <v>13</v>
      </c>
      <c r="B59" s="27">
        <v>0</v>
      </c>
      <c r="C59" s="38">
        <f t="shared" si="5"/>
        <v>0</v>
      </c>
      <c r="D59" s="4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T59" s="17"/>
    </row>
    <row r="60" spans="1:254" ht="12.75">
      <c r="A60" s="24" t="s">
        <v>14</v>
      </c>
      <c r="B60" s="27">
        <v>3</v>
      </c>
      <c r="C60" s="38">
        <f t="shared" si="5"/>
        <v>0.75</v>
      </c>
      <c r="D60" s="4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T60" s="17"/>
    </row>
    <row r="61" spans="1:254" ht="12.75">
      <c r="A61" s="24" t="s">
        <v>15</v>
      </c>
      <c r="B61" s="27">
        <v>1</v>
      </c>
      <c r="C61" s="38">
        <f t="shared" si="5"/>
        <v>0.25</v>
      </c>
      <c r="D61" s="4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T61" s="17"/>
    </row>
    <row r="62" spans="1:254" ht="12.75">
      <c r="A62" s="25" t="s">
        <v>7</v>
      </c>
      <c r="B62" s="28">
        <f>SUM(B57:B61)</f>
        <v>4</v>
      </c>
      <c r="C62" s="39">
        <f t="shared" si="5"/>
        <v>1</v>
      </c>
      <c r="D62" s="4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T62" s="17"/>
    </row>
    <row r="63" spans="1:254" ht="12.75">
      <c r="A63" s="49" t="s">
        <v>16</v>
      </c>
      <c r="B63" s="92">
        <v>4.25</v>
      </c>
      <c r="C63" s="41"/>
      <c r="D63" s="44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T63" s="17"/>
    </row>
    <row r="64" spans="1:9" s="22" customFormat="1" ht="12.75" customHeight="1">
      <c r="A64" s="25"/>
      <c r="B64" s="154" t="s">
        <v>47</v>
      </c>
      <c r="C64" s="154"/>
      <c r="D64" s="48"/>
      <c r="E64" s="31"/>
      <c r="F64" s="31"/>
      <c r="G64" s="31"/>
      <c r="H64" s="31"/>
      <c r="I64" s="31"/>
    </row>
    <row r="65" spans="1:9" s="22" customFormat="1" ht="12.75" customHeight="1">
      <c r="A65" s="24" t="s">
        <v>11</v>
      </c>
      <c r="B65" s="55">
        <v>0</v>
      </c>
      <c r="C65" s="38">
        <f aca="true" t="shared" si="6" ref="C65:C70">B65/$B$70</f>
        <v>0</v>
      </c>
      <c r="D65" s="48"/>
      <c r="E65" s="31"/>
      <c r="F65" s="31"/>
      <c r="G65" s="31"/>
      <c r="H65" s="31"/>
      <c r="I65" s="31"/>
    </row>
    <row r="66" spans="1:254" ht="12.75">
      <c r="A66" s="24" t="s">
        <v>12</v>
      </c>
      <c r="B66" s="27">
        <v>0</v>
      </c>
      <c r="C66" s="38">
        <f t="shared" si="6"/>
        <v>0</v>
      </c>
      <c r="D66" s="4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T66" s="17"/>
    </row>
    <row r="67" spans="1:254" ht="12.75">
      <c r="A67" s="24" t="s">
        <v>13</v>
      </c>
      <c r="B67" s="27">
        <v>1</v>
      </c>
      <c r="C67" s="38">
        <f t="shared" si="6"/>
        <v>0.16666666666666666</v>
      </c>
      <c r="D67" s="4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T67" s="17"/>
    </row>
    <row r="68" spans="1:254" ht="12.75">
      <c r="A68" s="24" t="s">
        <v>14</v>
      </c>
      <c r="B68" s="27">
        <v>3</v>
      </c>
      <c r="C68" s="38">
        <f t="shared" si="6"/>
        <v>0.5</v>
      </c>
      <c r="D68" s="4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T68" s="17"/>
    </row>
    <row r="69" spans="1:254" ht="12.75">
      <c r="A69" s="24" t="s">
        <v>15</v>
      </c>
      <c r="B69" s="27">
        <v>2</v>
      </c>
      <c r="C69" s="38">
        <f t="shared" si="6"/>
        <v>0.3333333333333333</v>
      </c>
      <c r="D69" s="4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T69" s="17"/>
    </row>
    <row r="70" spans="1:254" ht="12.75">
      <c r="A70" s="25" t="s">
        <v>7</v>
      </c>
      <c r="B70" s="28">
        <f>SUM(B65:B69)</f>
        <v>6</v>
      </c>
      <c r="C70" s="39">
        <f t="shared" si="6"/>
        <v>1</v>
      </c>
      <c r="D70" s="4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T70" s="17"/>
    </row>
    <row r="71" spans="1:254" ht="12.75">
      <c r="A71" s="49" t="s">
        <v>16</v>
      </c>
      <c r="B71" s="92">
        <v>4.16</v>
      </c>
      <c r="C71" s="41"/>
      <c r="D71" s="44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T71" s="17"/>
    </row>
    <row r="72" spans="1:9" s="22" customFormat="1" ht="12.75" customHeight="1">
      <c r="A72" s="25"/>
      <c r="B72" s="154" t="s">
        <v>48</v>
      </c>
      <c r="C72" s="154"/>
      <c r="D72" s="48"/>
      <c r="E72" s="31"/>
      <c r="F72" s="31"/>
      <c r="G72" s="31"/>
      <c r="H72" s="31"/>
      <c r="I72" s="31"/>
    </row>
    <row r="73" spans="1:9" s="22" customFormat="1" ht="12.75" customHeight="1">
      <c r="A73" s="24" t="s">
        <v>11</v>
      </c>
      <c r="B73" s="55">
        <v>0</v>
      </c>
      <c r="C73" s="38">
        <f aca="true" t="shared" si="7" ref="C73:C78">B73/$B$78</f>
        <v>0</v>
      </c>
      <c r="D73" s="48"/>
      <c r="E73" s="31"/>
      <c r="F73" s="31"/>
      <c r="G73" s="31"/>
      <c r="H73" s="31"/>
      <c r="I73" s="31"/>
    </row>
    <row r="74" spans="1:254" ht="12.75">
      <c r="A74" s="24" t="s">
        <v>12</v>
      </c>
      <c r="B74" s="27">
        <v>0</v>
      </c>
      <c r="C74" s="38">
        <f t="shared" si="7"/>
        <v>0</v>
      </c>
      <c r="D74" s="4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T74" s="17"/>
    </row>
    <row r="75" spans="1:254" ht="12.75">
      <c r="A75" s="24" t="s">
        <v>13</v>
      </c>
      <c r="B75" s="27">
        <v>1</v>
      </c>
      <c r="C75" s="38">
        <f t="shared" si="7"/>
        <v>0.16666666666666666</v>
      </c>
      <c r="D75" s="4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T75" s="17"/>
    </row>
    <row r="76" spans="1:254" ht="12.75">
      <c r="A76" s="24" t="s">
        <v>14</v>
      </c>
      <c r="B76" s="27">
        <v>3</v>
      </c>
      <c r="C76" s="38">
        <f t="shared" si="7"/>
        <v>0.5</v>
      </c>
      <c r="D76" s="4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T76" s="17"/>
    </row>
    <row r="77" spans="1:254" ht="12.75">
      <c r="A77" s="24" t="s">
        <v>15</v>
      </c>
      <c r="B77" s="27">
        <v>2</v>
      </c>
      <c r="C77" s="38">
        <f t="shared" si="7"/>
        <v>0.3333333333333333</v>
      </c>
      <c r="D77" s="4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T77" s="17"/>
    </row>
    <row r="78" spans="1:254" ht="12.75">
      <c r="A78" s="25" t="s">
        <v>7</v>
      </c>
      <c r="B78" s="28">
        <f>SUM(B73:B77)</f>
        <v>6</v>
      </c>
      <c r="C78" s="39">
        <f t="shared" si="7"/>
        <v>1</v>
      </c>
      <c r="D78" s="4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T78" s="17"/>
    </row>
    <row r="79" spans="1:254" ht="12.75">
      <c r="A79" s="49" t="s">
        <v>16</v>
      </c>
      <c r="B79" s="92">
        <v>4.16</v>
      </c>
      <c r="C79" s="41"/>
      <c r="D79" s="4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T79" s="17"/>
    </row>
    <row r="80" spans="1:9" s="22" customFormat="1" ht="12.75" customHeight="1">
      <c r="A80" s="25"/>
      <c r="B80" s="154" t="s">
        <v>49</v>
      </c>
      <c r="C80" s="154"/>
      <c r="D80" s="48"/>
      <c r="E80" s="31"/>
      <c r="F80" s="31"/>
      <c r="G80" s="31"/>
      <c r="H80" s="31"/>
      <c r="I80" s="31"/>
    </row>
    <row r="81" spans="1:9" s="22" customFormat="1" ht="12.75" customHeight="1">
      <c r="A81" s="24" t="s">
        <v>11</v>
      </c>
      <c r="B81" s="55">
        <v>0</v>
      </c>
      <c r="C81" s="38">
        <f aca="true" t="shared" si="8" ref="C81:C86">B81/$B$86</f>
        <v>0</v>
      </c>
      <c r="D81" s="48"/>
      <c r="E81" s="31"/>
      <c r="F81" s="31"/>
      <c r="G81" s="31"/>
      <c r="H81" s="31"/>
      <c r="I81" s="31"/>
    </row>
    <row r="82" spans="1:254" ht="12.75">
      <c r="A82" s="24" t="s">
        <v>12</v>
      </c>
      <c r="B82" s="27">
        <v>0</v>
      </c>
      <c r="C82" s="38">
        <f t="shared" si="8"/>
        <v>0</v>
      </c>
      <c r="D82" s="47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T82" s="17"/>
    </row>
    <row r="83" spans="1:254" ht="12.75">
      <c r="A83" s="24" t="s">
        <v>13</v>
      </c>
      <c r="B83" s="27">
        <v>1</v>
      </c>
      <c r="C83" s="38">
        <f t="shared" si="8"/>
        <v>0.05555555555555555</v>
      </c>
      <c r="D83" s="4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T83" s="17"/>
    </row>
    <row r="84" spans="1:254" ht="12.75">
      <c r="A84" s="24" t="s">
        <v>14</v>
      </c>
      <c r="B84" s="27">
        <v>11</v>
      </c>
      <c r="C84" s="38">
        <f t="shared" si="8"/>
        <v>0.6111111111111112</v>
      </c>
      <c r="D84" s="4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T84" s="17"/>
    </row>
    <row r="85" spans="1:254" ht="12.75">
      <c r="A85" s="24" t="s">
        <v>15</v>
      </c>
      <c r="B85" s="27">
        <v>6</v>
      </c>
      <c r="C85" s="38">
        <f t="shared" si="8"/>
        <v>0.3333333333333333</v>
      </c>
      <c r="D85" s="4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T85" s="17"/>
    </row>
    <row r="86" spans="1:254" ht="12.75">
      <c r="A86" s="25" t="s">
        <v>7</v>
      </c>
      <c r="B86" s="28">
        <f>SUM(B81:B85)</f>
        <v>18</v>
      </c>
      <c r="C86" s="39">
        <f t="shared" si="8"/>
        <v>1</v>
      </c>
      <c r="D86" s="4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T86" s="17"/>
    </row>
    <row r="87" spans="1:254" ht="12.75">
      <c r="A87" s="49" t="s">
        <v>16</v>
      </c>
      <c r="B87" s="92">
        <v>4.27</v>
      </c>
      <c r="C87" s="41"/>
      <c r="D87" s="4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T87" s="17"/>
    </row>
    <row r="88" spans="1:9" s="22" customFormat="1" ht="12.75" customHeight="1">
      <c r="A88" s="25"/>
      <c r="B88" s="154" t="s">
        <v>50</v>
      </c>
      <c r="C88" s="154"/>
      <c r="D88" s="48"/>
      <c r="E88" s="31"/>
      <c r="F88" s="31"/>
      <c r="G88" s="31"/>
      <c r="H88" s="31"/>
      <c r="I88" s="31"/>
    </row>
    <row r="89" spans="1:9" s="22" customFormat="1" ht="12.75" customHeight="1">
      <c r="A89" s="24" t="s">
        <v>11</v>
      </c>
      <c r="B89" s="55">
        <v>0</v>
      </c>
      <c r="C89" s="38">
        <f aca="true" t="shared" si="9" ref="C89:C94">B89/$B$94</f>
        <v>0</v>
      </c>
      <c r="D89" s="48"/>
      <c r="E89" s="31"/>
      <c r="F89" s="31"/>
      <c r="G89" s="31"/>
      <c r="H89" s="31"/>
      <c r="I89" s="31"/>
    </row>
    <row r="90" spans="1:254" ht="12.75">
      <c r="A90" s="24" t="s">
        <v>12</v>
      </c>
      <c r="B90" s="27">
        <v>0</v>
      </c>
      <c r="C90" s="38">
        <f t="shared" si="9"/>
        <v>0</v>
      </c>
      <c r="D90" s="4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T90" s="17"/>
    </row>
    <row r="91" spans="1:254" ht="12.75">
      <c r="A91" s="24" t="s">
        <v>13</v>
      </c>
      <c r="B91" s="27">
        <v>1</v>
      </c>
      <c r="C91" s="38">
        <f t="shared" si="9"/>
        <v>0.1</v>
      </c>
      <c r="D91" s="4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T91" s="17"/>
    </row>
    <row r="92" spans="1:254" ht="12.75">
      <c r="A92" s="24" t="s">
        <v>14</v>
      </c>
      <c r="B92" s="27">
        <v>5</v>
      </c>
      <c r="C92" s="38">
        <f t="shared" si="9"/>
        <v>0.5</v>
      </c>
      <c r="D92" s="4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T92" s="17"/>
    </row>
    <row r="93" spans="1:254" ht="12.75">
      <c r="A93" s="24" t="s">
        <v>15</v>
      </c>
      <c r="B93" s="27">
        <v>4</v>
      </c>
      <c r="C93" s="38">
        <f t="shared" si="9"/>
        <v>0.4</v>
      </c>
      <c r="D93" s="4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T93" s="17"/>
    </row>
    <row r="94" spans="1:254" ht="12.75">
      <c r="A94" s="25" t="s">
        <v>7</v>
      </c>
      <c r="B94" s="28">
        <f>SUM(B89:B93)</f>
        <v>10</v>
      </c>
      <c r="C94" s="39">
        <f t="shared" si="9"/>
        <v>1</v>
      </c>
      <c r="D94" s="4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T94" s="17"/>
    </row>
    <row r="95" spans="1:254" ht="12.75">
      <c r="A95" s="49" t="s">
        <v>16</v>
      </c>
      <c r="B95" s="92">
        <v>4.3</v>
      </c>
      <c r="C95" s="41"/>
      <c r="D95" s="4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T95" s="17"/>
    </row>
    <row r="96" spans="1:9" s="22" customFormat="1" ht="12.75" customHeight="1">
      <c r="A96" s="25"/>
      <c r="B96" s="154" t="s">
        <v>8</v>
      </c>
      <c r="C96" s="154"/>
      <c r="D96" s="48"/>
      <c r="E96" s="31"/>
      <c r="F96" s="31"/>
      <c r="G96" s="31"/>
      <c r="H96" s="31"/>
      <c r="I96" s="31"/>
    </row>
    <row r="97" spans="1:9" s="22" customFormat="1" ht="12.75" customHeight="1">
      <c r="A97" s="24" t="s">
        <v>11</v>
      </c>
      <c r="B97" s="55">
        <v>0</v>
      </c>
      <c r="C97" s="38">
        <f aca="true" t="shared" si="10" ref="C97:C102">B97/$B$102</f>
        <v>0</v>
      </c>
      <c r="D97" s="48"/>
      <c r="E97" s="31"/>
      <c r="F97" s="31"/>
      <c r="G97" s="31"/>
      <c r="H97" s="31"/>
      <c r="I97" s="31"/>
    </row>
    <row r="98" spans="1:254" ht="12.75">
      <c r="A98" s="24" t="s">
        <v>12</v>
      </c>
      <c r="B98" s="27">
        <v>0</v>
      </c>
      <c r="C98" s="38">
        <f t="shared" si="10"/>
        <v>0</v>
      </c>
      <c r="D98" s="47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T98" s="17"/>
    </row>
    <row r="99" spans="1:254" ht="12.75">
      <c r="A99" s="24" t="s">
        <v>13</v>
      </c>
      <c r="B99" s="27">
        <v>0</v>
      </c>
      <c r="C99" s="38">
        <f t="shared" si="10"/>
        <v>0</v>
      </c>
      <c r="D99" s="44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T99" s="17"/>
    </row>
    <row r="100" spans="1:254" ht="12.75">
      <c r="A100" s="24" t="s">
        <v>14</v>
      </c>
      <c r="B100" s="27">
        <v>4</v>
      </c>
      <c r="C100" s="38">
        <f t="shared" si="10"/>
        <v>1</v>
      </c>
      <c r="D100" s="44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T100" s="17"/>
    </row>
    <row r="101" spans="1:254" ht="12.75">
      <c r="A101" s="24" t="s">
        <v>15</v>
      </c>
      <c r="B101" s="27">
        <v>0</v>
      </c>
      <c r="C101" s="38">
        <f t="shared" si="10"/>
        <v>0</v>
      </c>
      <c r="D101" s="44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T101" s="17"/>
    </row>
    <row r="102" spans="1:254" ht="12.75">
      <c r="A102" s="25" t="s">
        <v>7</v>
      </c>
      <c r="B102" s="28">
        <f>SUM(B97:B101)</f>
        <v>4</v>
      </c>
      <c r="C102" s="39">
        <f t="shared" si="10"/>
        <v>1</v>
      </c>
      <c r="D102" s="44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T102" s="17"/>
    </row>
    <row r="103" spans="1:254" ht="12.75">
      <c r="A103" s="49" t="s">
        <v>16</v>
      </c>
      <c r="B103" s="92">
        <v>4</v>
      </c>
      <c r="C103" s="41"/>
      <c r="D103" s="44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T103" s="17"/>
    </row>
    <row r="104" spans="1:9" s="22" customFormat="1" ht="27" customHeight="1">
      <c r="A104" s="25"/>
      <c r="B104" s="152" t="s">
        <v>53</v>
      </c>
      <c r="C104" s="152"/>
      <c r="D104" s="44"/>
      <c r="E104" s="31"/>
      <c r="F104" s="31"/>
      <c r="G104" s="31"/>
      <c r="H104" s="31"/>
      <c r="I104" s="31"/>
    </row>
    <row r="105" spans="1:9" s="22" customFormat="1" ht="12.75">
      <c r="A105" s="23" t="s">
        <v>10</v>
      </c>
      <c r="B105" s="53">
        <v>51</v>
      </c>
      <c r="C105" s="52">
        <f>B105/$B$107</f>
        <v>0.9807692307692307</v>
      </c>
      <c r="D105" s="44"/>
      <c r="E105" s="31"/>
      <c r="F105" s="31"/>
      <c r="G105" s="31"/>
      <c r="H105" s="31"/>
      <c r="I105" s="31"/>
    </row>
    <row r="106" spans="1:9" s="22" customFormat="1" ht="12.75">
      <c r="A106" s="23" t="s">
        <v>9</v>
      </c>
      <c r="B106" s="53">
        <v>1</v>
      </c>
      <c r="C106" s="52">
        <f>B106/$B$107</f>
        <v>0.019230769230769232</v>
      </c>
      <c r="D106" s="44"/>
      <c r="E106" s="31"/>
      <c r="F106" s="31"/>
      <c r="G106" s="31"/>
      <c r="H106" s="31"/>
      <c r="I106" s="31"/>
    </row>
    <row r="107" spans="1:9" s="22" customFormat="1" ht="12.75" customHeight="1">
      <c r="A107" s="64" t="s">
        <v>7</v>
      </c>
      <c r="B107" s="65">
        <f>SUM(B105:B106)</f>
        <v>52</v>
      </c>
      <c r="C107" s="54">
        <f>B107/$B$107</f>
        <v>1</v>
      </c>
      <c r="D107" s="44"/>
      <c r="E107" s="31"/>
      <c r="F107" s="31"/>
      <c r="G107" s="31"/>
      <c r="H107" s="31"/>
      <c r="I107" s="31"/>
    </row>
    <row r="108" spans="1:9" s="29" customFormat="1" ht="24.75" customHeight="1">
      <c r="A108" s="150" t="s">
        <v>37</v>
      </c>
      <c r="B108" s="150"/>
      <c r="C108" s="150"/>
      <c r="D108" s="48"/>
      <c r="E108" s="31"/>
      <c r="F108" s="31"/>
      <c r="G108" s="31"/>
      <c r="H108" s="31"/>
      <c r="I108" s="31"/>
    </row>
    <row r="109" spans="1:4" ht="12.75">
      <c r="A109" s="66"/>
      <c r="D109" s="48"/>
    </row>
  </sheetData>
  <sheetProtection selectLockedCells="1" selectUnlockedCells="1"/>
  <mergeCells count="17">
    <mergeCell ref="A108:C108"/>
    <mergeCell ref="B56:C56"/>
    <mergeCell ref="B24:C24"/>
    <mergeCell ref="B32:C32"/>
    <mergeCell ref="B40:C40"/>
    <mergeCell ref="B72:C72"/>
    <mergeCell ref="B80:C80"/>
    <mergeCell ref="B88:C88"/>
    <mergeCell ref="B48:C48"/>
    <mergeCell ref="B96:C96"/>
    <mergeCell ref="B104:C104"/>
    <mergeCell ref="A1:C1"/>
    <mergeCell ref="A2:C2"/>
    <mergeCell ref="B5:C5"/>
    <mergeCell ref="B11:C11"/>
    <mergeCell ref="B23:C23"/>
    <mergeCell ref="B64:C64"/>
  </mergeCell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portrait" paperSize="9" scale="98" r:id="rId1"/>
  <rowBreaks count="1" manualBreakCount="1">
    <brk id="3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K22"/>
  <sheetViews>
    <sheetView zoomScalePageLayoutView="0" workbookViewId="0" topLeftCell="A1">
      <selection activeCell="A17" sqref="A1:L17"/>
    </sheetView>
  </sheetViews>
  <sheetFormatPr defaultColWidth="9.140625" defaultRowHeight="12.75"/>
  <cols>
    <col min="1" max="1" width="34.7109375" style="31" customWidth="1"/>
    <col min="2" max="2" width="10.00390625" style="31" customWidth="1"/>
    <col min="3" max="3" width="17.57421875" style="31" customWidth="1"/>
    <col min="4" max="4" width="16.00390625" style="31" customWidth="1"/>
    <col min="5" max="5" width="1.421875" style="31" customWidth="1"/>
    <col min="6" max="8" width="6.28125" style="31" bestFit="1" customWidth="1"/>
    <col min="9" max="9" width="7.00390625" style="31" bestFit="1" customWidth="1"/>
    <col min="10" max="10" width="6.28125" style="31" bestFit="1" customWidth="1"/>
    <col min="11" max="11" width="9.7109375" style="31" customWidth="1"/>
    <col min="12" max="12" width="8.00390625" style="31" customWidth="1"/>
    <col min="13" max="13" width="9.28125" style="81" customWidth="1"/>
    <col min="14" max="241" width="9.28125" style="31" customWidth="1"/>
  </cols>
  <sheetData>
    <row r="1" spans="1:24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78"/>
      <c r="IJ1" s="60"/>
      <c r="IK1" s="60"/>
    </row>
    <row r="2" spans="1:243" s="17" customFormat="1" ht="18" customHeight="1">
      <c r="A2" s="157" t="s">
        <v>73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4"/>
      <c r="IH2"/>
      <c r="II2"/>
    </row>
    <row r="3" spans="1:243" s="17" customFormat="1" ht="6.75" customHeight="1">
      <c r="A3" s="18"/>
      <c r="B3" s="18"/>
      <c r="C3" s="18"/>
      <c r="D3" s="18"/>
      <c r="E3" s="18"/>
      <c r="F3" s="18"/>
      <c r="M3" s="79"/>
      <c r="IH3"/>
      <c r="II3"/>
    </row>
    <row r="4" spans="1:13" s="22" customFormat="1" ht="33.75" customHeight="1">
      <c r="A4" s="155" t="s">
        <v>151</v>
      </c>
      <c r="B4" s="162" t="s">
        <v>143</v>
      </c>
      <c r="C4" s="162"/>
      <c r="D4" s="162"/>
      <c r="E4" s="86"/>
      <c r="F4" s="159" t="s">
        <v>52</v>
      </c>
      <c r="G4" s="159"/>
      <c r="H4" s="159"/>
      <c r="I4" s="159"/>
      <c r="J4" s="159"/>
      <c r="K4" s="159"/>
      <c r="L4" s="160" t="s">
        <v>16</v>
      </c>
      <c r="M4" s="51"/>
    </row>
    <row r="5" spans="1:13" s="22" customFormat="1" ht="45" customHeight="1">
      <c r="A5" s="156"/>
      <c r="B5" s="89" t="s">
        <v>144</v>
      </c>
      <c r="C5" s="90" t="s">
        <v>150</v>
      </c>
      <c r="D5" s="90" t="s">
        <v>149</v>
      </c>
      <c r="E5" s="87"/>
      <c r="F5" s="68" t="s">
        <v>11</v>
      </c>
      <c r="G5" s="68" t="s">
        <v>12</v>
      </c>
      <c r="H5" s="68" t="s">
        <v>13</v>
      </c>
      <c r="I5" s="68" t="s">
        <v>14</v>
      </c>
      <c r="J5" s="68" t="s">
        <v>15</v>
      </c>
      <c r="K5" s="68" t="s">
        <v>7</v>
      </c>
      <c r="L5" s="161"/>
      <c r="M5" s="51"/>
    </row>
    <row r="6" spans="1:13" s="22" customFormat="1" ht="18" customHeight="1">
      <c r="A6" s="25"/>
      <c r="B6" s="25"/>
      <c r="C6" s="25"/>
      <c r="D6" s="25"/>
      <c r="E6" s="25"/>
      <c r="F6" s="158" t="s">
        <v>72</v>
      </c>
      <c r="G6" s="158"/>
      <c r="H6" s="158"/>
      <c r="I6" s="158"/>
      <c r="J6" s="158"/>
      <c r="K6" s="158"/>
      <c r="L6" s="51"/>
      <c r="M6" s="51"/>
    </row>
    <row r="7" spans="1:18" s="22" customFormat="1" ht="24.75" customHeight="1">
      <c r="A7" s="67" t="s">
        <v>42</v>
      </c>
      <c r="B7" s="106">
        <v>36</v>
      </c>
      <c r="C7" s="107">
        <f aca="true" t="shared" si="0" ref="C7:C16">B7/44</f>
        <v>0.8181818181818182</v>
      </c>
      <c r="D7" s="107">
        <f aca="true" t="shared" si="1" ref="D7:D16">B7/52</f>
        <v>0.6923076923076923</v>
      </c>
      <c r="E7" s="106"/>
      <c r="F7" s="117">
        <v>0</v>
      </c>
      <c r="G7" s="117">
        <v>0.027777777777777776</v>
      </c>
      <c r="H7" s="117">
        <v>0.1111111111111111</v>
      </c>
      <c r="I7" s="117">
        <v>0.4444444444444444</v>
      </c>
      <c r="J7" s="117">
        <v>0.4166666666666667</v>
      </c>
      <c r="K7" s="118">
        <v>1</v>
      </c>
      <c r="L7" s="95">
        <v>4.25</v>
      </c>
      <c r="M7" s="80"/>
      <c r="N7" s="88"/>
      <c r="O7" s="88"/>
      <c r="P7" s="88"/>
      <c r="Q7" s="88"/>
      <c r="R7" s="88"/>
    </row>
    <row r="8" spans="1:13" s="22" customFormat="1" ht="12.75">
      <c r="A8" s="23" t="s">
        <v>43</v>
      </c>
      <c r="B8" s="106">
        <v>18</v>
      </c>
      <c r="C8" s="107">
        <f t="shared" si="0"/>
        <v>0.4090909090909091</v>
      </c>
      <c r="D8" s="107">
        <f t="shared" si="1"/>
        <v>0.34615384615384615</v>
      </c>
      <c r="E8" s="106"/>
      <c r="F8" s="108">
        <v>0</v>
      </c>
      <c r="G8" s="108">
        <v>0</v>
      </c>
      <c r="H8" s="108">
        <v>0.1111111111111111</v>
      </c>
      <c r="I8" s="108">
        <v>0.4444444444444444</v>
      </c>
      <c r="J8" s="108">
        <v>0.4444444444444444</v>
      </c>
      <c r="K8" s="109">
        <v>1</v>
      </c>
      <c r="L8" s="95">
        <v>4.33</v>
      </c>
      <c r="M8" s="80"/>
    </row>
    <row r="9" spans="1:13" s="22" customFormat="1" ht="24.75" customHeight="1">
      <c r="A9" s="67" t="s">
        <v>49</v>
      </c>
      <c r="B9" s="110">
        <v>18</v>
      </c>
      <c r="C9" s="107">
        <f t="shared" si="0"/>
        <v>0.4090909090909091</v>
      </c>
      <c r="D9" s="107">
        <f t="shared" si="1"/>
        <v>0.34615384615384615</v>
      </c>
      <c r="E9" s="110"/>
      <c r="F9" s="108">
        <v>0</v>
      </c>
      <c r="G9" s="108">
        <v>0</v>
      </c>
      <c r="H9" s="108">
        <v>0.05555555555555555</v>
      </c>
      <c r="I9" s="108">
        <v>0.6111111111111112</v>
      </c>
      <c r="J9" s="108">
        <v>0.3333333333333333</v>
      </c>
      <c r="K9" s="109">
        <v>1</v>
      </c>
      <c r="L9" s="95">
        <v>4.27</v>
      </c>
      <c r="M9" s="80"/>
    </row>
    <row r="10" spans="1:13" s="22" customFormat="1" ht="39">
      <c r="A10" s="67" t="s">
        <v>44</v>
      </c>
      <c r="B10" s="106">
        <v>10</v>
      </c>
      <c r="C10" s="107">
        <f t="shared" si="0"/>
        <v>0.22727272727272727</v>
      </c>
      <c r="D10" s="107">
        <f t="shared" si="1"/>
        <v>0.19230769230769232</v>
      </c>
      <c r="E10" s="106"/>
      <c r="F10" s="108">
        <v>0</v>
      </c>
      <c r="G10" s="108">
        <v>0</v>
      </c>
      <c r="H10" s="108">
        <v>0.3</v>
      </c>
      <c r="I10" s="108">
        <v>0.3</v>
      </c>
      <c r="J10" s="108">
        <v>0.4</v>
      </c>
      <c r="K10" s="109">
        <v>1</v>
      </c>
      <c r="L10" s="95">
        <v>4.1</v>
      </c>
      <c r="M10" s="80"/>
    </row>
    <row r="11" spans="1:13" s="22" customFormat="1" ht="18.75" customHeight="1">
      <c r="A11" s="69" t="s">
        <v>50</v>
      </c>
      <c r="B11" s="110">
        <v>10</v>
      </c>
      <c r="C11" s="107">
        <f t="shared" si="0"/>
        <v>0.22727272727272727</v>
      </c>
      <c r="D11" s="107">
        <f t="shared" si="1"/>
        <v>0.19230769230769232</v>
      </c>
      <c r="E11" s="110"/>
      <c r="F11" s="108">
        <v>0</v>
      </c>
      <c r="G11" s="108">
        <v>0</v>
      </c>
      <c r="H11" s="108">
        <v>0.1</v>
      </c>
      <c r="I11" s="108">
        <v>0.5</v>
      </c>
      <c r="J11" s="108">
        <v>0.4</v>
      </c>
      <c r="K11" s="109">
        <v>1</v>
      </c>
      <c r="L11" s="95">
        <v>4.3</v>
      </c>
      <c r="M11" s="80"/>
    </row>
    <row r="12" spans="1:243" ht="26.25">
      <c r="A12" s="67" t="s">
        <v>47</v>
      </c>
      <c r="B12" s="106">
        <v>6</v>
      </c>
      <c r="C12" s="107">
        <f t="shared" si="0"/>
        <v>0.13636363636363635</v>
      </c>
      <c r="D12" s="107">
        <f t="shared" si="1"/>
        <v>0.11538461538461539</v>
      </c>
      <c r="E12" s="106"/>
      <c r="F12" s="108">
        <v>0</v>
      </c>
      <c r="G12" s="108">
        <v>0</v>
      </c>
      <c r="H12" s="108">
        <v>0.16666666666666666</v>
      </c>
      <c r="I12" s="108">
        <v>0.5</v>
      </c>
      <c r="J12" s="108">
        <v>0.3333333333333333</v>
      </c>
      <c r="K12" s="109">
        <v>1</v>
      </c>
      <c r="L12" s="95">
        <v>4.16</v>
      </c>
      <c r="M12" s="7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I12" s="17"/>
    </row>
    <row r="13" spans="1:243" ht="26.25">
      <c r="A13" s="67" t="s">
        <v>48</v>
      </c>
      <c r="B13" s="106">
        <v>6</v>
      </c>
      <c r="C13" s="107">
        <f t="shared" si="0"/>
        <v>0.13636363636363635</v>
      </c>
      <c r="D13" s="107">
        <f t="shared" si="1"/>
        <v>0.11538461538461539</v>
      </c>
      <c r="E13" s="106"/>
      <c r="F13" s="108">
        <v>0</v>
      </c>
      <c r="G13" s="108">
        <v>0</v>
      </c>
      <c r="H13" s="108">
        <v>0.16666666666666666</v>
      </c>
      <c r="I13" s="108">
        <v>0.5</v>
      </c>
      <c r="J13" s="108">
        <v>0.3333333333333333</v>
      </c>
      <c r="K13" s="109">
        <v>1</v>
      </c>
      <c r="L13" s="95">
        <v>4.16</v>
      </c>
      <c r="M13" s="7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I13" s="17"/>
    </row>
    <row r="14" spans="1:243" ht="26.25">
      <c r="A14" s="67" t="s">
        <v>46</v>
      </c>
      <c r="B14" s="106">
        <v>4</v>
      </c>
      <c r="C14" s="107">
        <f t="shared" si="0"/>
        <v>0.09090909090909091</v>
      </c>
      <c r="D14" s="107">
        <f t="shared" si="1"/>
        <v>0.07692307692307693</v>
      </c>
      <c r="E14" s="106"/>
      <c r="F14" s="108">
        <v>0</v>
      </c>
      <c r="G14" s="108">
        <v>0</v>
      </c>
      <c r="H14" s="108">
        <v>0</v>
      </c>
      <c r="I14" s="108">
        <v>0.75</v>
      </c>
      <c r="J14" s="108">
        <v>0.25</v>
      </c>
      <c r="K14" s="109">
        <v>1</v>
      </c>
      <c r="L14" s="95">
        <v>4.25</v>
      </c>
      <c r="M14" s="7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I14" s="17"/>
    </row>
    <row r="15" spans="1:243" ht="12.75">
      <c r="A15" s="69" t="s">
        <v>8</v>
      </c>
      <c r="B15" s="115">
        <v>4</v>
      </c>
      <c r="C15" s="107">
        <f t="shared" si="0"/>
        <v>0.09090909090909091</v>
      </c>
      <c r="D15" s="107">
        <f t="shared" si="1"/>
        <v>0.07692307692307693</v>
      </c>
      <c r="E15" s="110"/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8">
        <v>1</v>
      </c>
      <c r="L15" s="95">
        <v>4</v>
      </c>
      <c r="M15" s="7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I15" s="17"/>
    </row>
    <row r="16" spans="1:243" ht="12.75">
      <c r="A16" s="119" t="s">
        <v>45</v>
      </c>
      <c r="B16" s="116">
        <v>2</v>
      </c>
      <c r="C16" s="111">
        <f t="shared" si="0"/>
        <v>0.045454545454545456</v>
      </c>
      <c r="D16" s="111">
        <f t="shared" si="1"/>
        <v>0.038461538461538464</v>
      </c>
      <c r="E16" s="106"/>
      <c r="F16" s="112">
        <v>0</v>
      </c>
      <c r="G16" s="112">
        <v>0</v>
      </c>
      <c r="H16" s="112">
        <v>0</v>
      </c>
      <c r="I16" s="112">
        <v>1</v>
      </c>
      <c r="J16" s="112">
        <v>0</v>
      </c>
      <c r="K16" s="113">
        <v>1</v>
      </c>
      <c r="L16" s="96">
        <v>4</v>
      </c>
      <c r="M16" s="7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I16" s="17"/>
    </row>
    <row r="17" spans="1:13" s="29" customFormat="1" ht="11.25">
      <c r="A17" s="150" t="s">
        <v>37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73"/>
    </row>
    <row r="21" ht="12.75">
      <c r="F21" s="32"/>
    </row>
    <row r="22" ht="12.75">
      <c r="F22" s="32"/>
    </row>
  </sheetData>
  <sheetProtection selectLockedCells="1" selectUnlockedCells="1"/>
  <mergeCells count="8">
    <mergeCell ref="A17:L17"/>
    <mergeCell ref="A4:A5"/>
    <mergeCell ref="A1:L1"/>
    <mergeCell ref="A2:L2"/>
    <mergeCell ref="F6:K6"/>
    <mergeCell ref="F4:K4"/>
    <mergeCell ref="L4:L5"/>
    <mergeCell ref="B4:D4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4"/>
  <sheetViews>
    <sheetView zoomScalePageLayoutView="0" workbookViewId="0" topLeftCell="A12">
      <selection activeCell="L16" sqref="L16"/>
    </sheetView>
  </sheetViews>
  <sheetFormatPr defaultColWidth="9.28125" defaultRowHeight="12.75"/>
  <cols>
    <col min="1" max="1" width="39.7109375" style="31" customWidth="1"/>
    <col min="2" max="5" width="9.7109375" style="31" customWidth="1"/>
    <col min="6" max="6" width="0.99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200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40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/>
      <c r="B6" s="152" t="s">
        <v>184</v>
      </c>
      <c r="C6" s="152"/>
      <c r="D6" s="152"/>
      <c r="E6" s="152"/>
      <c r="F6" s="136"/>
      <c r="G6" s="152" t="s">
        <v>185</v>
      </c>
      <c r="H6" s="152"/>
      <c r="I6" s="152"/>
      <c r="J6" s="152"/>
      <c r="K6" s="27"/>
      <c r="L6" s="28"/>
      <c r="M6" s="81"/>
    </row>
    <row r="7" spans="1:13" s="22" customFormat="1" ht="12.75">
      <c r="A7" s="23" t="s">
        <v>10</v>
      </c>
      <c r="B7" s="133">
        <v>44</v>
      </c>
      <c r="C7" s="53">
        <v>6</v>
      </c>
      <c r="D7" s="53">
        <v>31</v>
      </c>
      <c r="E7" s="53">
        <v>7</v>
      </c>
      <c r="F7" s="127"/>
      <c r="G7" s="52">
        <f>B7/$B$10</f>
        <v>0.8461538461538461</v>
      </c>
      <c r="H7" s="52">
        <f>C7/$C$10</f>
        <v>0.5454545454545454</v>
      </c>
      <c r="I7" s="52">
        <f>D7/$D$10</f>
        <v>0.9393939393939394</v>
      </c>
      <c r="J7" s="52">
        <f>E7/$E$10</f>
        <v>0.875</v>
      </c>
      <c r="K7" s="31"/>
      <c r="L7" s="31"/>
      <c r="M7" s="31"/>
    </row>
    <row r="8" spans="1:13" s="22" customFormat="1" ht="12.75">
      <c r="A8" s="23" t="s">
        <v>41</v>
      </c>
      <c r="B8" s="133">
        <v>8</v>
      </c>
      <c r="C8" s="53">
        <v>5</v>
      </c>
      <c r="D8" s="53">
        <v>2</v>
      </c>
      <c r="E8" s="53">
        <v>1</v>
      </c>
      <c r="F8" s="127"/>
      <c r="G8" s="52">
        <f>B8/$B$10</f>
        <v>0.15384615384615385</v>
      </c>
      <c r="H8" s="52">
        <f>C8/$C$10</f>
        <v>0.45454545454545453</v>
      </c>
      <c r="I8" s="52">
        <f>D8/$D$10</f>
        <v>0.06060606060606061</v>
      </c>
      <c r="J8" s="52">
        <f>E8/$E$10</f>
        <v>0.125</v>
      </c>
      <c r="K8" s="31"/>
      <c r="L8" s="31"/>
      <c r="M8" s="31"/>
    </row>
    <row r="9" spans="1:13" s="22" customFormat="1" ht="12.75">
      <c r="A9" s="23" t="s">
        <v>9</v>
      </c>
      <c r="B9" s="133">
        <v>0</v>
      </c>
      <c r="C9" s="53">
        <v>0</v>
      </c>
      <c r="D9" s="53">
        <v>0</v>
      </c>
      <c r="E9" s="53">
        <v>0</v>
      </c>
      <c r="F9" s="127"/>
      <c r="G9" s="52">
        <f>B9/$B$10</f>
        <v>0</v>
      </c>
      <c r="H9" s="52">
        <f>C9/$C$10</f>
        <v>0</v>
      </c>
      <c r="I9" s="52">
        <f>D9/$D$10</f>
        <v>0</v>
      </c>
      <c r="J9" s="52">
        <f>E9/$E$10</f>
        <v>0</v>
      </c>
      <c r="K9" s="31"/>
      <c r="L9" s="31"/>
      <c r="M9" s="31"/>
    </row>
    <row r="10" spans="1:13" s="22" customFormat="1" ht="12.75" customHeight="1">
      <c r="A10" s="25" t="s">
        <v>7</v>
      </c>
      <c r="B10" s="26">
        <f>SUM(B7:B9)</f>
        <v>52</v>
      </c>
      <c r="C10" s="26">
        <v>11</v>
      </c>
      <c r="D10" s="26">
        <v>33</v>
      </c>
      <c r="E10" s="26">
        <v>8</v>
      </c>
      <c r="F10" s="128"/>
      <c r="G10" s="36">
        <f>B10/$B$10</f>
        <v>1</v>
      </c>
      <c r="H10" s="36">
        <f>C10/$C$10</f>
        <v>1</v>
      </c>
      <c r="I10" s="36">
        <f>D10/$D$10</f>
        <v>1</v>
      </c>
      <c r="J10" s="36">
        <f>E10/$E$10</f>
        <v>1</v>
      </c>
      <c r="K10" s="31"/>
      <c r="L10" s="31"/>
      <c r="M10" s="31"/>
    </row>
    <row r="11" spans="1:13" s="22" customFormat="1" ht="12.75" customHeight="1">
      <c r="A11" s="25"/>
      <c r="B11" s="26"/>
      <c r="C11" s="26"/>
      <c r="D11" s="26"/>
      <c r="E11" s="26"/>
      <c r="F11" s="128"/>
      <c r="G11" s="37"/>
      <c r="H11" s="44"/>
      <c r="I11" s="31"/>
      <c r="J11" s="31"/>
      <c r="K11" s="31"/>
      <c r="L11" s="31"/>
      <c r="M11" s="31"/>
    </row>
    <row r="12" spans="1:13" s="22" customFormat="1" ht="58.5" customHeight="1">
      <c r="A12" s="25"/>
      <c r="B12" s="152" t="s">
        <v>165</v>
      </c>
      <c r="C12" s="152"/>
      <c r="D12" s="152"/>
      <c r="E12" s="152"/>
      <c r="F12" s="152"/>
      <c r="G12" s="152"/>
      <c r="H12" s="152"/>
      <c r="I12" s="152"/>
      <c r="J12" s="152"/>
      <c r="K12" s="31"/>
      <c r="L12" s="31"/>
      <c r="M12" s="31"/>
    </row>
    <row r="13" spans="1:13" s="22" customFormat="1" ht="26.25">
      <c r="A13" s="67" t="s">
        <v>42</v>
      </c>
      <c r="B13" s="28">
        <v>36</v>
      </c>
      <c r="C13" s="27">
        <v>5</v>
      </c>
      <c r="D13" s="27">
        <v>25</v>
      </c>
      <c r="E13" s="27">
        <v>6</v>
      </c>
      <c r="F13" s="129"/>
      <c r="G13" s="139">
        <f>B13/$B$7</f>
        <v>0.8181818181818182</v>
      </c>
      <c r="H13" s="94">
        <f>C13/$C$7</f>
        <v>0.8333333333333334</v>
      </c>
      <c r="I13" s="94">
        <f>D13/$D$7</f>
        <v>0.8064516129032258</v>
      </c>
      <c r="J13" s="94">
        <f>E13/$E$7</f>
        <v>0.8571428571428571</v>
      </c>
      <c r="K13" s="31"/>
      <c r="L13" s="31"/>
      <c r="M13" s="31"/>
    </row>
    <row r="14" spans="1:13" s="22" customFormat="1" ht="13.5" customHeight="1">
      <c r="A14" s="23" t="s">
        <v>43</v>
      </c>
      <c r="B14" s="28">
        <v>18</v>
      </c>
      <c r="C14" s="27">
        <v>3</v>
      </c>
      <c r="D14" s="27">
        <v>14</v>
      </c>
      <c r="E14" s="27">
        <v>1</v>
      </c>
      <c r="F14" s="129"/>
      <c r="G14" s="139">
        <f aca="true" t="shared" si="0" ref="G14:G22">B14/$B$7</f>
        <v>0.4090909090909091</v>
      </c>
      <c r="H14" s="94">
        <f aca="true" t="shared" si="1" ref="H14:H22">C14/$C$7</f>
        <v>0.5</v>
      </c>
      <c r="I14" s="94">
        <f aca="true" t="shared" si="2" ref="I14:I22">D14/$D$7</f>
        <v>0.45161290322580644</v>
      </c>
      <c r="J14" s="94">
        <f aca="true" t="shared" si="3" ref="J14:J22">E14/$E$7</f>
        <v>0.14285714285714285</v>
      </c>
      <c r="K14" s="31"/>
      <c r="L14" s="31"/>
      <c r="M14" s="31"/>
    </row>
    <row r="15" spans="1:13" s="22" customFormat="1" ht="33" customHeight="1">
      <c r="A15" s="67" t="s">
        <v>44</v>
      </c>
      <c r="B15" s="28">
        <v>10</v>
      </c>
      <c r="C15" s="27">
        <v>0</v>
      </c>
      <c r="D15" s="27">
        <v>8</v>
      </c>
      <c r="E15" s="27">
        <v>2</v>
      </c>
      <c r="F15" s="129"/>
      <c r="G15" s="139">
        <f t="shared" si="0"/>
        <v>0.22727272727272727</v>
      </c>
      <c r="H15" s="94">
        <f t="shared" si="1"/>
        <v>0</v>
      </c>
      <c r="I15" s="94">
        <f t="shared" si="2"/>
        <v>0.25806451612903225</v>
      </c>
      <c r="J15" s="94">
        <f t="shared" si="3"/>
        <v>0.2857142857142857</v>
      </c>
      <c r="K15" s="31"/>
      <c r="L15" s="31"/>
      <c r="M15" s="31"/>
    </row>
    <row r="16" spans="1:13" s="22" customFormat="1" ht="13.5" customHeight="1">
      <c r="A16" s="23" t="s">
        <v>45</v>
      </c>
      <c r="B16" s="28">
        <v>2</v>
      </c>
      <c r="C16" s="27">
        <v>0</v>
      </c>
      <c r="D16" s="27">
        <v>2</v>
      </c>
      <c r="E16" s="27">
        <v>0</v>
      </c>
      <c r="F16" s="129"/>
      <c r="G16" s="139">
        <f t="shared" si="0"/>
        <v>0.045454545454545456</v>
      </c>
      <c r="H16" s="94">
        <f t="shared" si="1"/>
        <v>0</v>
      </c>
      <c r="I16" s="94">
        <f t="shared" si="2"/>
        <v>0.06451612903225806</v>
      </c>
      <c r="J16" s="94">
        <f t="shared" si="3"/>
        <v>0</v>
      </c>
      <c r="K16" s="31"/>
      <c r="L16" s="31"/>
      <c r="M16" s="31"/>
    </row>
    <row r="17" spans="1:13" s="22" customFormat="1" ht="26.25">
      <c r="A17" s="67" t="s">
        <v>46</v>
      </c>
      <c r="B17" s="28">
        <v>4</v>
      </c>
      <c r="C17" s="27">
        <v>1</v>
      </c>
      <c r="D17" s="27">
        <v>1</v>
      </c>
      <c r="E17" s="27">
        <v>2</v>
      </c>
      <c r="F17" s="129"/>
      <c r="G17" s="139">
        <f t="shared" si="0"/>
        <v>0.09090909090909091</v>
      </c>
      <c r="H17" s="94">
        <f t="shared" si="1"/>
        <v>0.16666666666666666</v>
      </c>
      <c r="I17" s="94">
        <f t="shared" si="2"/>
        <v>0.03225806451612903</v>
      </c>
      <c r="J17" s="94">
        <f t="shared" si="3"/>
        <v>0.2857142857142857</v>
      </c>
      <c r="K17" s="31"/>
      <c r="L17" s="31"/>
      <c r="M17" s="31"/>
    </row>
    <row r="18" spans="1:13" s="22" customFormat="1" ht="26.25">
      <c r="A18" s="67" t="s">
        <v>47</v>
      </c>
      <c r="B18" s="28">
        <v>6</v>
      </c>
      <c r="C18" s="27">
        <v>1</v>
      </c>
      <c r="D18" s="27">
        <v>4</v>
      </c>
      <c r="E18" s="27">
        <v>1</v>
      </c>
      <c r="F18" s="129"/>
      <c r="G18" s="139">
        <f t="shared" si="0"/>
        <v>0.13636363636363635</v>
      </c>
      <c r="H18" s="94">
        <f t="shared" si="1"/>
        <v>0.16666666666666666</v>
      </c>
      <c r="I18" s="94">
        <f t="shared" si="2"/>
        <v>0.12903225806451613</v>
      </c>
      <c r="J18" s="94">
        <f t="shared" si="3"/>
        <v>0.14285714285714285</v>
      </c>
      <c r="K18" s="31"/>
      <c r="L18" s="31"/>
      <c r="M18" s="31"/>
    </row>
    <row r="19" spans="1:13" s="22" customFormat="1" ht="26.25">
      <c r="A19" s="67" t="s">
        <v>48</v>
      </c>
      <c r="B19" s="28">
        <v>6</v>
      </c>
      <c r="C19" s="27">
        <v>1</v>
      </c>
      <c r="D19" s="27">
        <v>3</v>
      </c>
      <c r="E19" s="27">
        <v>2</v>
      </c>
      <c r="F19" s="129"/>
      <c r="G19" s="139">
        <f t="shared" si="0"/>
        <v>0.13636363636363635</v>
      </c>
      <c r="H19" s="94">
        <f t="shared" si="1"/>
        <v>0.16666666666666666</v>
      </c>
      <c r="I19" s="94">
        <f t="shared" si="2"/>
        <v>0.0967741935483871</v>
      </c>
      <c r="J19" s="94">
        <f t="shared" si="3"/>
        <v>0.2857142857142857</v>
      </c>
      <c r="K19" s="31"/>
      <c r="L19" s="31"/>
      <c r="M19" s="31"/>
    </row>
    <row r="20" spans="1:256" ht="20.25" customHeight="1">
      <c r="A20" s="67" t="s">
        <v>49</v>
      </c>
      <c r="B20" s="134">
        <v>18</v>
      </c>
      <c r="C20" s="31">
        <v>1</v>
      </c>
      <c r="D20" s="31">
        <v>15</v>
      </c>
      <c r="E20" s="31">
        <v>2</v>
      </c>
      <c r="F20" s="137"/>
      <c r="G20" s="139">
        <f t="shared" si="0"/>
        <v>0.4090909090909091</v>
      </c>
      <c r="H20" s="94">
        <f t="shared" si="1"/>
        <v>0.16666666666666666</v>
      </c>
      <c r="I20" s="94">
        <f t="shared" si="2"/>
        <v>0.4838709677419355</v>
      </c>
      <c r="J20" s="94">
        <f t="shared" si="3"/>
        <v>0.2857142857142857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4" t="s">
        <v>50</v>
      </c>
      <c r="B21" s="134">
        <v>10</v>
      </c>
      <c r="C21" s="31">
        <v>2</v>
      </c>
      <c r="D21" s="31">
        <v>7</v>
      </c>
      <c r="E21" s="31">
        <v>1</v>
      </c>
      <c r="F21" s="137"/>
      <c r="G21" s="139">
        <f t="shared" si="0"/>
        <v>0.22727272727272727</v>
      </c>
      <c r="H21" s="94">
        <f t="shared" si="1"/>
        <v>0.3333333333333333</v>
      </c>
      <c r="I21" s="94">
        <f t="shared" si="2"/>
        <v>0.22580645161290322</v>
      </c>
      <c r="J21" s="94">
        <f t="shared" si="3"/>
        <v>0.14285714285714285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4" t="s">
        <v>8</v>
      </c>
      <c r="B22" s="135">
        <v>4</v>
      </c>
      <c r="C22" s="131">
        <v>1</v>
      </c>
      <c r="D22" s="131">
        <v>2</v>
      </c>
      <c r="E22" s="131">
        <v>1</v>
      </c>
      <c r="F22" s="138"/>
      <c r="G22" s="140">
        <f t="shared" si="0"/>
        <v>0.09090909090909091</v>
      </c>
      <c r="H22" s="132">
        <f t="shared" si="1"/>
        <v>0.16666666666666666</v>
      </c>
      <c r="I22" s="132">
        <f t="shared" si="2"/>
        <v>0.06451612903225806</v>
      </c>
      <c r="J22" s="132">
        <f t="shared" si="3"/>
        <v>0.14285714285714285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3" s="29" customFormat="1" ht="24.75" customHeight="1">
      <c r="A23" s="163" t="s">
        <v>37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31"/>
      <c r="L23" s="31"/>
      <c r="M23" s="31"/>
    </row>
    <row r="24" spans="1:8" ht="12.75">
      <c r="A24" s="66"/>
      <c r="H24" s="48"/>
    </row>
  </sheetData>
  <sheetProtection selectLockedCells="1" selectUnlockedCells="1"/>
  <mergeCells count="7">
    <mergeCell ref="A23:J23"/>
    <mergeCell ref="B12:J12"/>
    <mergeCell ref="A2:J2"/>
    <mergeCell ref="A1:G1"/>
    <mergeCell ref="B6:E6"/>
    <mergeCell ref="B5:J5"/>
    <mergeCell ref="G6:J6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4"/>
  <sheetViews>
    <sheetView zoomScalePageLayoutView="0" workbookViewId="0" topLeftCell="A1">
      <selection activeCell="E26" sqref="E26"/>
    </sheetView>
  </sheetViews>
  <sheetFormatPr defaultColWidth="9.28125" defaultRowHeight="12.75"/>
  <cols>
    <col min="1" max="1" width="32.7109375" style="31" customWidth="1"/>
    <col min="2" max="3" width="8.7109375" style="31" customWidth="1"/>
    <col min="4" max="5" width="11.7109375" style="31" customWidth="1"/>
    <col min="6" max="6" width="8.7109375" style="31" customWidth="1"/>
    <col min="7" max="7" width="0.9921875" style="31" customWidth="1"/>
    <col min="8" max="8" width="8.7109375" style="43" customWidth="1"/>
    <col min="9" max="9" width="8.7109375" style="31" customWidth="1"/>
    <col min="10" max="11" width="11.7109375" style="31" customWidth="1"/>
    <col min="12" max="12" width="8.7109375" style="31" customWidth="1"/>
    <col min="13" max="15" width="9.28125" style="31" customWidth="1"/>
    <col min="16" max="16" width="11.00390625" style="31" customWidth="1"/>
    <col min="17" max="16384" width="9.28125" style="31" customWidth="1"/>
  </cols>
  <sheetData>
    <row r="1" spans="1:15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57"/>
      <c r="J1" s="58"/>
      <c r="K1" s="58"/>
      <c r="L1" s="58"/>
      <c r="M1" s="58"/>
      <c r="N1" s="58"/>
      <c r="O1" s="58"/>
    </row>
    <row r="2" spans="1:15" s="17" customFormat="1" ht="27" customHeight="1">
      <c r="A2" s="151" t="s">
        <v>201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31"/>
      <c r="N2" s="31"/>
      <c r="O2" s="31"/>
    </row>
    <row r="3" spans="1:15" s="17" customFormat="1" ht="6.75" customHeight="1">
      <c r="A3" s="18"/>
      <c r="B3" s="18"/>
      <c r="C3" s="18"/>
      <c r="D3" s="18"/>
      <c r="E3" s="18"/>
      <c r="F3" s="18"/>
      <c r="G3" s="18"/>
      <c r="H3" s="35"/>
      <c r="I3" s="44"/>
      <c r="J3" s="31"/>
      <c r="K3" s="31"/>
      <c r="L3" s="31"/>
      <c r="M3" s="31"/>
      <c r="N3" s="31"/>
      <c r="O3" s="31"/>
    </row>
    <row r="4" spans="1:18" s="22" customFormat="1" ht="27" customHeight="1">
      <c r="A4" s="20" t="s">
        <v>4</v>
      </c>
      <c r="B4" s="130" t="s">
        <v>7</v>
      </c>
      <c r="C4" s="130" t="s">
        <v>179</v>
      </c>
      <c r="D4" s="130" t="s">
        <v>180</v>
      </c>
      <c r="E4" s="130" t="s">
        <v>181</v>
      </c>
      <c r="F4" s="130" t="s">
        <v>182</v>
      </c>
      <c r="G4" s="136"/>
      <c r="H4" s="130" t="s">
        <v>7</v>
      </c>
      <c r="I4" s="130" t="s">
        <v>179</v>
      </c>
      <c r="J4" s="130" t="s">
        <v>180</v>
      </c>
      <c r="K4" s="130" t="s">
        <v>181</v>
      </c>
      <c r="L4" s="130" t="s">
        <v>182</v>
      </c>
      <c r="M4" s="126"/>
      <c r="N4" s="31"/>
      <c r="O4" s="17"/>
      <c r="P4" s="17"/>
      <c r="Q4" s="17"/>
      <c r="R4" s="17"/>
    </row>
    <row r="5" spans="1:15" s="22" customFormat="1" ht="27" customHeight="1">
      <c r="A5" s="25"/>
      <c r="B5" s="164" t="s">
        <v>40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31"/>
      <c r="N5" s="31"/>
      <c r="O5" s="31"/>
    </row>
    <row r="6" spans="1:15" s="22" customFormat="1" ht="14.25" customHeight="1">
      <c r="A6" s="25"/>
      <c r="B6" s="152" t="s">
        <v>184</v>
      </c>
      <c r="C6" s="152"/>
      <c r="D6" s="152"/>
      <c r="E6" s="152"/>
      <c r="F6" s="152"/>
      <c r="G6" s="136"/>
      <c r="H6" s="152" t="s">
        <v>185</v>
      </c>
      <c r="I6" s="152"/>
      <c r="J6" s="152"/>
      <c r="K6" s="152"/>
      <c r="L6" s="152"/>
      <c r="M6" s="27"/>
      <c r="N6" s="28"/>
      <c r="O6" s="81"/>
    </row>
    <row r="7" spans="1:15" s="22" customFormat="1" ht="12.75">
      <c r="A7" s="23" t="s">
        <v>10</v>
      </c>
      <c r="B7" s="133">
        <v>44</v>
      </c>
      <c r="C7" s="53">
        <v>25</v>
      </c>
      <c r="D7" s="53">
        <v>10</v>
      </c>
      <c r="E7" s="53">
        <v>2</v>
      </c>
      <c r="F7" s="53">
        <v>7</v>
      </c>
      <c r="G7" s="127"/>
      <c r="H7" s="36">
        <f>B7/$B$10</f>
        <v>0.8461538461538461</v>
      </c>
      <c r="I7" s="52">
        <f>C7/$C$10</f>
        <v>0.8928571428571429</v>
      </c>
      <c r="J7" s="52">
        <f>D7/$D$10</f>
        <v>0.7142857142857143</v>
      </c>
      <c r="K7" s="52">
        <f>E7/$E$10</f>
        <v>0.6666666666666666</v>
      </c>
      <c r="L7" s="52">
        <f>F7/$F$10</f>
        <v>1</v>
      </c>
      <c r="M7" s="31"/>
      <c r="N7" s="31"/>
      <c r="O7" s="31"/>
    </row>
    <row r="8" spans="1:15" s="22" customFormat="1" ht="12.75">
      <c r="A8" s="23" t="s">
        <v>41</v>
      </c>
      <c r="B8" s="133">
        <v>8</v>
      </c>
      <c r="C8" s="53">
        <v>3</v>
      </c>
      <c r="D8" s="53">
        <v>4</v>
      </c>
      <c r="E8" s="53">
        <v>1</v>
      </c>
      <c r="F8" s="53">
        <v>0</v>
      </c>
      <c r="G8" s="127"/>
      <c r="H8" s="36">
        <f>B8/$B$10</f>
        <v>0.15384615384615385</v>
      </c>
      <c r="I8" s="52">
        <f>C8/$C$10</f>
        <v>0.10714285714285714</v>
      </c>
      <c r="J8" s="52">
        <f>D8/$D$10</f>
        <v>0.2857142857142857</v>
      </c>
      <c r="K8" s="52">
        <f>E8/$E$10</f>
        <v>0.3333333333333333</v>
      </c>
      <c r="L8" s="52">
        <f>F8/$F$10</f>
        <v>0</v>
      </c>
      <c r="M8" s="31"/>
      <c r="N8" s="31"/>
      <c r="O8" s="31"/>
    </row>
    <row r="9" spans="1:15" s="22" customFormat="1" ht="12.75">
      <c r="A9" s="23" t="s">
        <v>9</v>
      </c>
      <c r="B9" s="133">
        <v>0</v>
      </c>
      <c r="C9" s="53">
        <v>0</v>
      </c>
      <c r="D9" s="53">
        <v>0</v>
      </c>
      <c r="E9" s="53">
        <v>0</v>
      </c>
      <c r="F9" s="53">
        <v>0</v>
      </c>
      <c r="G9" s="127"/>
      <c r="H9" s="36">
        <f>B9/$B$10</f>
        <v>0</v>
      </c>
      <c r="I9" s="52">
        <f>C9/$C$10</f>
        <v>0</v>
      </c>
      <c r="J9" s="52">
        <f>D9/$D$10</f>
        <v>0</v>
      </c>
      <c r="K9" s="52">
        <f>E9/$E$10</f>
        <v>0</v>
      </c>
      <c r="L9" s="52">
        <f>F9/$F$10</f>
        <v>0</v>
      </c>
      <c r="M9" s="31"/>
      <c r="N9" s="31"/>
      <c r="O9" s="31"/>
    </row>
    <row r="10" spans="1:15" s="22" customFormat="1" ht="12.75" customHeight="1">
      <c r="A10" s="25" t="s">
        <v>7</v>
      </c>
      <c r="B10" s="26">
        <f>SUM(B7:B9)</f>
        <v>52</v>
      </c>
      <c r="C10" s="26">
        <v>28</v>
      </c>
      <c r="D10" s="26">
        <v>14</v>
      </c>
      <c r="E10" s="30">
        <v>3</v>
      </c>
      <c r="F10" s="26">
        <v>7</v>
      </c>
      <c r="G10" s="128"/>
      <c r="H10" s="36">
        <f>B10/$B$10</f>
        <v>1</v>
      </c>
      <c r="I10" s="36">
        <f>C10/$C$10</f>
        <v>1</v>
      </c>
      <c r="J10" s="36">
        <f>D10/$D$10</f>
        <v>1</v>
      </c>
      <c r="K10" s="36">
        <f>E10/$E$10</f>
        <v>1</v>
      </c>
      <c r="L10" s="36">
        <f>F10/$F$10</f>
        <v>1</v>
      </c>
      <c r="M10" s="31"/>
      <c r="N10" s="31"/>
      <c r="O10" s="31"/>
    </row>
    <row r="11" spans="1:15" s="22" customFormat="1" ht="12.75" customHeight="1">
      <c r="A11" s="25"/>
      <c r="B11" s="26"/>
      <c r="C11" s="26"/>
      <c r="D11" s="26"/>
      <c r="E11" s="26"/>
      <c r="F11" s="26"/>
      <c r="G11" s="128"/>
      <c r="H11" s="37"/>
      <c r="I11" s="44"/>
      <c r="J11" s="31"/>
      <c r="K11" s="52"/>
      <c r="L11" s="31"/>
      <c r="M11" s="31"/>
      <c r="N11" s="31"/>
      <c r="O11" s="31"/>
    </row>
    <row r="12" spans="1:15" s="22" customFormat="1" ht="58.5" customHeight="1">
      <c r="A12" s="25"/>
      <c r="B12" s="152" t="s">
        <v>165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31"/>
      <c r="N12" s="31"/>
      <c r="O12" s="31"/>
    </row>
    <row r="13" spans="1:15" s="22" customFormat="1" ht="26.25">
      <c r="A13" s="67" t="s">
        <v>42</v>
      </c>
      <c r="B13" s="28">
        <v>36</v>
      </c>
      <c r="C13" s="27">
        <v>18</v>
      </c>
      <c r="D13" s="27">
        <v>10</v>
      </c>
      <c r="E13" s="27">
        <v>2</v>
      </c>
      <c r="F13" s="27">
        <v>6</v>
      </c>
      <c r="G13" s="129"/>
      <c r="H13" s="139">
        <f>B13/$B$7</f>
        <v>0.8181818181818182</v>
      </c>
      <c r="I13" s="94">
        <f>C13/$C$7</f>
        <v>0.72</v>
      </c>
      <c r="J13" s="94">
        <f>D13/$D$7</f>
        <v>1</v>
      </c>
      <c r="K13" s="94">
        <f>E13/$E$7</f>
        <v>1</v>
      </c>
      <c r="L13" s="94">
        <f>F13/$F$7</f>
        <v>0.8571428571428571</v>
      </c>
      <c r="M13" s="31"/>
      <c r="N13" s="31"/>
      <c r="O13" s="31"/>
    </row>
    <row r="14" spans="1:15" s="22" customFormat="1" ht="13.5" customHeight="1">
      <c r="A14" s="23" t="s">
        <v>43</v>
      </c>
      <c r="B14" s="28">
        <v>18</v>
      </c>
      <c r="C14" s="27">
        <v>11</v>
      </c>
      <c r="D14" s="27">
        <v>3</v>
      </c>
      <c r="E14" s="27">
        <v>1</v>
      </c>
      <c r="F14" s="27">
        <v>3</v>
      </c>
      <c r="G14" s="129"/>
      <c r="H14" s="139">
        <f aca="true" t="shared" si="0" ref="H14:H22">B14/$B$7</f>
        <v>0.4090909090909091</v>
      </c>
      <c r="I14" s="94">
        <f aca="true" t="shared" si="1" ref="I14:I22">C14/$C$7</f>
        <v>0.44</v>
      </c>
      <c r="J14" s="94">
        <f aca="true" t="shared" si="2" ref="J14:J22">D14/$D$7</f>
        <v>0.3</v>
      </c>
      <c r="K14" s="94">
        <f aca="true" t="shared" si="3" ref="K14:K22">E14/$E$7</f>
        <v>0.5</v>
      </c>
      <c r="L14" s="94">
        <f aca="true" t="shared" si="4" ref="L14:L22">F14/$F$7</f>
        <v>0.42857142857142855</v>
      </c>
      <c r="M14" s="31"/>
      <c r="N14" s="31"/>
      <c r="O14" s="31"/>
    </row>
    <row r="15" spans="1:15" s="22" customFormat="1" ht="39">
      <c r="A15" s="67" t="s">
        <v>44</v>
      </c>
      <c r="B15" s="28">
        <v>10</v>
      </c>
      <c r="C15" s="27">
        <v>4</v>
      </c>
      <c r="D15" s="27">
        <v>2</v>
      </c>
      <c r="E15" s="27">
        <v>1</v>
      </c>
      <c r="F15" s="27">
        <v>3</v>
      </c>
      <c r="G15" s="129"/>
      <c r="H15" s="139">
        <f t="shared" si="0"/>
        <v>0.22727272727272727</v>
      </c>
      <c r="I15" s="94">
        <f t="shared" si="1"/>
        <v>0.16</v>
      </c>
      <c r="J15" s="94">
        <f t="shared" si="2"/>
        <v>0.2</v>
      </c>
      <c r="K15" s="94">
        <f t="shared" si="3"/>
        <v>0.5</v>
      </c>
      <c r="L15" s="94">
        <f t="shared" si="4"/>
        <v>0.42857142857142855</v>
      </c>
      <c r="M15" s="31"/>
      <c r="N15" s="31"/>
      <c r="O15" s="31"/>
    </row>
    <row r="16" spans="1:15" s="22" customFormat="1" ht="13.5" customHeight="1">
      <c r="A16" s="23" t="s">
        <v>45</v>
      </c>
      <c r="B16" s="28">
        <v>2</v>
      </c>
      <c r="C16" s="27">
        <v>0</v>
      </c>
      <c r="D16" s="27">
        <v>1</v>
      </c>
      <c r="E16" s="27">
        <v>1</v>
      </c>
      <c r="F16" s="27">
        <v>0</v>
      </c>
      <c r="G16" s="129"/>
      <c r="H16" s="139">
        <f t="shared" si="0"/>
        <v>0.045454545454545456</v>
      </c>
      <c r="I16" s="94">
        <f t="shared" si="1"/>
        <v>0</v>
      </c>
      <c r="J16" s="94">
        <f t="shared" si="2"/>
        <v>0.1</v>
      </c>
      <c r="K16" s="94">
        <f t="shared" si="3"/>
        <v>0.5</v>
      </c>
      <c r="L16" s="94">
        <f t="shared" si="4"/>
        <v>0</v>
      </c>
      <c r="M16" s="31"/>
      <c r="N16" s="31"/>
      <c r="O16" s="31"/>
    </row>
    <row r="17" spans="1:15" s="22" customFormat="1" ht="26.25">
      <c r="A17" s="67" t="s">
        <v>46</v>
      </c>
      <c r="B17" s="28">
        <v>4</v>
      </c>
      <c r="C17" s="27">
        <v>1</v>
      </c>
      <c r="D17" s="27">
        <v>2</v>
      </c>
      <c r="E17" s="27">
        <v>0</v>
      </c>
      <c r="F17" s="27">
        <v>1</v>
      </c>
      <c r="G17" s="129"/>
      <c r="H17" s="139">
        <f t="shared" si="0"/>
        <v>0.09090909090909091</v>
      </c>
      <c r="I17" s="94">
        <f t="shared" si="1"/>
        <v>0.04</v>
      </c>
      <c r="J17" s="94">
        <f t="shared" si="2"/>
        <v>0.2</v>
      </c>
      <c r="K17" s="94">
        <f t="shared" si="3"/>
        <v>0</v>
      </c>
      <c r="L17" s="94">
        <f t="shared" si="4"/>
        <v>0.14285714285714285</v>
      </c>
      <c r="M17" s="31"/>
      <c r="N17" s="31"/>
      <c r="O17" s="31"/>
    </row>
    <row r="18" spans="1:15" s="22" customFormat="1" ht="26.25">
      <c r="A18" s="67" t="s">
        <v>47</v>
      </c>
      <c r="B18" s="28">
        <v>6</v>
      </c>
      <c r="C18" s="27">
        <v>4</v>
      </c>
      <c r="D18" s="27">
        <v>1</v>
      </c>
      <c r="E18" s="27">
        <v>0</v>
      </c>
      <c r="F18" s="27">
        <v>1</v>
      </c>
      <c r="G18" s="129"/>
      <c r="H18" s="139">
        <f t="shared" si="0"/>
        <v>0.13636363636363635</v>
      </c>
      <c r="I18" s="94">
        <f t="shared" si="1"/>
        <v>0.16</v>
      </c>
      <c r="J18" s="94">
        <f t="shared" si="2"/>
        <v>0.1</v>
      </c>
      <c r="K18" s="94">
        <f t="shared" si="3"/>
        <v>0</v>
      </c>
      <c r="L18" s="94">
        <f t="shared" si="4"/>
        <v>0.14285714285714285</v>
      </c>
      <c r="M18" s="31"/>
      <c r="N18" s="31"/>
      <c r="O18" s="31"/>
    </row>
    <row r="19" spans="1:15" s="22" customFormat="1" ht="26.25">
      <c r="A19" s="67" t="s">
        <v>48</v>
      </c>
      <c r="B19" s="28">
        <v>6</v>
      </c>
      <c r="C19" s="27">
        <v>2</v>
      </c>
      <c r="D19" s="27">
        <v>1</v>
      </c>
      <c r="E19" s="27">
        <v>1</v>
      </c>
      <c r="F19" s="27">
        <v>2</v>
      </c>
      <c r="G19" s="129"/>
      <c r="H19" s="139">
        <f t="shared" si="0"/>
        <v>0.13636363636363635</v>
      </c>
      <c r="I19" s="94">
        <f t="shared" si="1"/>
        <v>0.08</v>
      </c>
      <c r="J19" s="94">
        <f t="shared" si="2"/>
        <v>0.1</v>
      </c>
      <c r="K19" s="94">
        <f t="shared" si="3"/>
        <v>0.5</v>
      </c>
      <c r="L19" s="94">
        <f t="shared" si="4"/>
        <v>0.2857142857142857</v>
      </c>
      <c r="M19" s="31"/>
      <c r="N19" s="31"/>
      <c r="O19" s="31"/>
    </row>
    <row r="20" spans="1:256" ht="26.25">
      <c r="A20" s="67" t="s">
        <v>49</v>
      </c>
      <c r="B20" s="134">
        <v>18</v>
      </c>
      <c r="C20" s="31">
        <v>8</v>
      </c>
      <c r="D20" s="31">
        <v>6</v>
      </c>
      <c r="E20" s="31">
        <v>1</v>
      </c>
      <c r="F20" s="31">
        <v>3</v>
      </c>
      <c r="G20" s="137"/>
      <c r="H20" s="139">
        <f t="shared" si="0"/>
        <v>0.4090909090909091</v>
      </c>
      <c r="I20" s="94">
        <f t="shared" si="1"/>
        <v>0.32</v>
      </c>
      <c r="J20" s="94">
        <f t="shared" si="2"/>
        <v>0.6</v>
      </c>
      <c r="K20" s="94">
        <f t="shared" si="3"/>
        <v>0.5</v>
      </c>
      <c r="L20" s="94">
        <f t="shared" si="4"/>
        <v>0.42857142857142855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4" t="s">
        <v>50</v>
      </c>
      <c r="B21" s="134">
        <v>10</v>
      </c>
      <c r="C21" s="31">
        <v>6</v>
      </c>
      <c r="D21" s="31">
        <v>1</v>
      </c>
      <c r="E21" s="31">
        <v>1</v>
      </c>
      <c r="F21" s="31">
        <v>2</v>
      </c>
      <c r="G21" s="137"/>
      <c r="H21" s="139">
        <f t="shared" si="0"/>
        <v>0.22727272727272727</v>
      </c>
      <c r="I21" s="94">
        <f t="shared" si="1"/>
        <v>0.24</v>
      </c>
      <c r="J21" s="94">
        <f t="shared" si="2"/>
        <v>0.1</v>
      </c>
      <c r="K21" s="94">
        <f t="shared" si="3"/>
        <v>0.5</v>
      </c>
      <c r="L21" s="94">
        <f t="shared" si="4"/>
        <v>0.2857142857142857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4" t="s">
        <v>8</v>
      </c>
      <c r="B22" s="135">
        <v>4</v>
      </c>
      <c r="C22" s="131">
        <v>3</v>
      </c>
      <c r="D22" s="131">
        <v>1</v>
      </c>
      <c r="E22" s="131">
        <v>0</v>
      </c>
      <c r="F22" s="131">
        <v>0</v>
      </c>
      <c r="G22" s="138"/>
      <c r="H22" s="140">
        <f t="shared" si="0"/>
        <v>0.09090909090909091</v>
      </c>
      <c r="I22" s="132">
        <f t="shared" si="1"/>
        <v>0.12</v>
      </c>
      <c r="J22" s="132">
        <f t="shared" si="2"/>
        <v>0.1</v>
      </c>
      <c r="K22" s="132">
        <f t="shared" si="3"/>
        <v>0</v>
      </c>
      <c r="L22" s="132">
        <f t="shared" si="4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5" s="29" customFormat="1" ht="12.75">
      <c r="A23" s="163" t="s">
        <v>37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31"/>
      <c r="N23" s="31"/>
      <c r="O23" s="31"/>
    </row>
    <row r="24" spans="1:9" ht="12.75">
      <c r="A24" s="66"/>
      <c r="I24" s="48"/>
    </row>
  </sheetData>
  <sheetProtection/>
  <mergeCells count="7">
    <mergeCell ref="A23:L23"/>
    <mergeCell ref="A1:H1"/>
    <mergeCell ref="A2:L2"/>
    <mergeCell ref="B5:L5"/>
    <mergeCell ref="B6:F6"/>
    <mergeCell ref="H6:L6"/>
    <mergeCell ref="B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IT153"/>
  <sheetViews>
    <sheetView zoomScalePageLayoutView="0" workbookViewId="0" topLeftCell="A6">
      <selection activeCell="C6" sqref="C6"/>
    </sheetView>
  </sheetViews>
  <sheetFormatPr defaultColWidth="9.140625" defaultRowHeight="12.75"/>
  <cols>
    <col min="1" max="1" width="42.28125" style="31" customWidth="1"/>
    <col min="2" max="2" width="22.7109375" style="31" customWidth="1"/>
    <col min="3" max="3" width="22.7109375" style="43" customWidth="1"/>
    <col min="4" max="4" width="18.28125" style="31" customWidth="1"/>
    <col min="5" max="252" width="9.28125" style="31" customWidth="1"/>
  </cols>
  <sheetData>
    <row r="1" spans="1:254" s="59" customFormat="1" ht="18" customHeight="1">
      <c r="A1" s="153" t="s">
        <v>21</v>
      </c>
      <c r="B1" s="153"/>
      <c r="C1" s="153"/>
      <c r="D1" s="57"/>
      <c r="E1" s="58"/>
      <c r="F1" s="58"/>
      <c r="G1" s="58"/>
      <c r="H1" s="58"/>
      <c r="I1" s="58"/>
      <c r="IS1" s="60"/>
      <c r="IT1" s="60"/>
    </row>
    <row r="2" spans="1:254" s="17" customFormat="1" ht="27" customHeight="1">
      <c r="A2" s="151" t="s">
        <v>162</v>
      </c>
      <c r="B2" s="151"/>
      <c r="C2" s="151"/>
      <c r="D2" s="47"/>
      <c r="E2" s="31"/>
      <c r="F2" s="31"/>
      <c r="G2" s="31"/>
      <c r="H2" s="31"/>
      <c r="I2" s="31"/>
      <c r="IS2"/>
      <c r="IT2"/>
    </row>
    <row r="3" spans="1:254" s="17" customFormat="1" ht="6.75" customHeight="1">
      <c r="A3" s="18"/>
      <c r="B3" s="18"/>
      <c r="C3" s="35"/>
      <c r="D3" s="44"/>
      <c r="E3" s="31"/>
      <c r="F3" s="31"/>
      <c r="G3" s="31"/>
      <c r="H3" s="31"/>
      <c r="I3" s="31"/>
      <c r="IS3"/>
      <c r="IT3"/>
    </row>
    <row r="4" spans="1:9" s="22" customFormat="1" ht="27" customHeight="1">
      <c r="A4" s="20" t="s">
        <v>4</v>
      </c>
      <c r="B4" s="21" t="s">
        <v>5</v>
      </c>
      <c r="C4" s="21" t="s">
        <v>6</v>
      </c>
      <c r="D4" s="44"/>
      <c r="E4" s="31"/>
      <c r="F4" s="31"/>
      <c r="G4" s="31"/>
      <c r="H4" s="31"/>
      <c r="I4" s="31"/>
    </row>
    <row r="5" spans="1:9" s="22" customFormat="1" ht="49.5" customHeight="1">
      <c r="A5" s="25"/>
      <c r="B5" s="152" t="s">
        <v>152</v>
      </c>
      <c r="C5" s="152"/>
      <c r="D5" s="44"/>
      <c r="E5" s="31"/>
      <c r="F5" s="31"/>
      <c r="G5" s="31"/>
      <c r="H5" s="31"/>
      <c r="I5" s="31"/>
    </row>
    <row r="6" spans="1:9" s="22" customFormat="1" ht="12.75">
      <c r="A6" s="67" t="s">
        <v>68</v>
      </c>
      <c r="B6" s="53">
        <v>14</v>
      </c>
      <c r="C6" s="102">
        <f>B6/52</f>
        <v>0.2692307692307692</v>
      </c>
      <c r="D6" s="44"/>
      <c r="E6" s="31"/>
      <c r="F6" s="31"/>
      <c r="G6" s="31"/>
      <c r="H6" s="31"/>
      <c r="I6" s="31"/>
    </row>
    <row r="7" spans="1:9" s="22" customFormat="1" ht="12.75">
      <c r="A7" s="67" t="s">
        <v>67</v>
      </c>
      <c r="B7" s="53">
        <v>48</v>
      </c>
      <c r="C7" s="102">
        <f aca="true" t="shared" si="0" ref="C7:C21">B7/52</f>
        <v>0.9230769230769231</v>
      </c>
      <c r="D7" s="44"/>
      <c r="E7" s="31"/>
      <c r="F7" s="31"/>
      <c r="G7" s="31"/>
      <c r="H7" s="31"/>
      <c r="I7" s="31"/>
    </row>
    <row r="8" spans="1:9" s="22" customFormat="1" ht="12.75">
      <c r="A8" s="67" t="s">
        <v>66</v>
      </c>
      <c r="B8" s="53">
        <v>24</v>
      </c>
      <c r="C8" s="102">
        <f t="shared" si="0"/>
        <v>0.46153846153846156</v>
      </c>
      <c r="D8" s="44"/>
      <c r="E8" s="31"/>
      <c r="F8" s="31"/>
      <c r="G8" s="31"/>
      <c r="H8" s="31"/>
      <c r="I8" s="31"/>
    </row>
    <row r="9" spans="1:9" s="22" customFormat="1" ht="26.25">
      <c r="A9" s="67" t="s">
        <v>65</v>
      </c>
      <c r="B9" s="53">
        <v>39</v>
      </c>
      <c r="C9" s="102">
        <f t="shared" si="0"/>
        <v>0.75</v>
      </c>
      <c r="D9" s="44"/>
      <c r="E9" s="31"/>
      <c r="F9" s="31"/>
      <c r="G9" s="31"/>
      <c r="H9" s="31"/>
      <c r="I9" s="31"/>
    </row>
    <row r="10" spans="1:9" s="22" customFormat="1" ht="12.75">
      <c r="A10" s="67" t="s">
        <v>64</v>
      </c>
      <c r="B10" s="53">
        <v>12</v>
      </c>
      <c r="C10" s="102">
        <f t="shared" si="0"/>
        <v>0.23076923076923078</v>
      </c>
      <c r="D10" s="44"/>
      <c r="E10" s="31"/>
      <c r="F10" s="31"/>
      <c r="G10" s="31"/>
      <c r="H10" s="31"/>
      <c r="I10" s="31"/>
    </row>
    <row r="11" spans="1:9" s="22" customFormat="1" ht="12.75">
      <c r="A11" s="67" t="s">
        <v>63</v>
      </c>
      <c r="B11" s="53">
        <v>3</v>
      </c>
      <c r="C11" s="102">
        <f t="shared" si="0"/>
        <v>0.057692307692307696</v>
      </c>
      <c r="D11" s="44"/>
      <c r="E11" s="31"/>
      <c r="F11" s="31"/>
      <c r="G11" s="31"/>
      <c r="H11" s="31"/>
      <c r="I11" s="31"/>
    </row>
    <row r="12" spans="1:9" s="22" customFormat="1" ht="12.75">
      <c r="A12" s="67" t="s">
        <v>62</v>
      </c>
      <c r="B12" s="53">
        <v>5</v>
      </c>
      <c r="C12" s="102">
        <f t="shared" si="0"/>
        <v>0.09615384615384616</v>
      </c>
      <c r="D12" s="44"/>
      <c r="E12" s="31"/>
      <c r="F12" s="31"/>
      <c r="G12" s="31"/>
      <c r="H12" s="31"/>
      <c r="I12" s="31"/>
    </row>
    <row r="13" spans="1:9" s="22" customFormat="1" ht="14.25" customHeight="1">
      <c r="A13" s="67" t="s">
        <v>61</v>
      </c>
      <c r="B13" s="53">
        <v>5</v>
      </c>
      <c r="C13" s="102">
        <f t="shared" si="0"/>
        <v>0.09615384615384616</v>
      </c>
      <c r="D13" s="44"/>
      <c r="E13" s="31"/>
      <c r="F13" s="31"/>
      <c r="G13" s="31"/>
      <c r="H13" s="31"/>
      <c r="I13" s="31"/>
    </row>
    <row r="14" spans="1:9" s="22" customFormat="1" ht="15" customHeight="1">
      <c r="A14" s="67" t="s">
        <v>60</v>
      </c>
      <c r="B14" s="53">
        <v>22</v>
      </c>
      <c r="C14" s="102">
        <f t="shared" si="0"/>
        <v>0.4230769230769231</v>
      </c>
      <c r="D14" s="44"/>
      <c r="E14" s="31"/>
      <c r="F14" s="31"/>
      <c r="G14" s="31"/>
      <c r="H14" s="31"/>
      <c r="I14" s="31"/>
    </row>
    <row r="15" spans="1:9" s="22" customFormat="1" ht="12.75">
      <c r="A15" s="67" t="s">
        <v>59</v>
      </c>
      <c r="B15" s="53">
        <v>16</v>
      </c>
      <c r="C15" s="102">
        <f t="shared" si="0"/>
        <v>0.3076923076923077</v>
      </c>
      <c r="D15" s="44"/>
      <c r="E15" s="31"/>
      <c r="F15" s="31"/>
      <c r="G15" s="31"/>
      <c r="H15" s="31"/>
      <c r="I15" s="31"/>
    </row>
    <row r="16" spans="1:9" s="22" customFormat="1" ht="12.75">
      <c r="A16" s="67" t="s">
        <v>58</v>
      </c>
      <c r="B16" s="53">
        <v>8</v>
      </c>
      <c r="C16" s="102">
        <f t="shared" si="0"/>
        <v>0.15384615384615385</v>
      </c>
      <c r="D16" s="44"/>
      <c r="E16" s="31"/>
      <c r="F16" s="31"/>
      <c r="G16" s="31"/>
      <c r="H16" s="31"/>
      <c r="I16" s="31"/>
    </row>
    <row r="17" spans="1:9" s="22" customFormat="1" ht="12.75">
      <c r="A17" s="67" t="s">
        <v>57</v>
      </c>
      <c r="B17" s="53">
        <v>5</v>
      </c>
      <c r="C17" s="102">
        <f t="shared" si="0"/>
        <v>0.09615384615384616</v>
      </c>
      <c r="D17" s="44"/>
      <c r="E17" s="31"/>
      <c r="F17" s="31"/>
      <c r="G17" s="31"/>
      <c r="H17" s="31"/>
      <c r="I17" s="31"/>
    </row>
    <row r="18" spans="1:9" s="22" customFormat="1" ht="12.75">
      <c r="A18" s="67" t="s">
        <v>56</v>
      </c>
      <c r="B18" s="53">
        <v>14</v>
      </c>
      <c r="C18" s="102">
        <f t="shared" si="0"/>
        <v>0.2692307692307692</v>
      </c>
      <c r="D18" s="44"/>
      <c r="E18" s="31"/>
      <c r="F18" s="31"/>
      <c r="G18" s="31"/>
      <c r="H18" s="31"/>
      <c r="I18" s="31"/>
    </row>
    <row r="19" spans="1:9" s="22" customFormat="1" ht="12.75">
      <c r="A19" s="23" t="s">
        <v>55</v>
      </c>
      <c r="B19" s="53">
        <v>5</v>
      </c>
      <c r="C19" s="102">
        <f t="shared" si="0"/>
        <v>0.09615384615384616</v>
      </c>
      <c r="D19" s="44"/>
      <c r="E19" s="31"/>
      <c r="F19" s="31"/>
      <c r="G19" s="31"/>
      <c r="H19" s="31"/>
      <c r="I19" s="31"/>
    </row>
    <row r="20" spans="1:9" s="22" customFormat="1" ht="12.75">
      <c r="A20" s="67" t="s">
        <v>54</v>
      </c>
      <c r="B20" s="53">
        <v>11</v>
      </c>
      <c r="C20" s="102">
        <f t="shared" si="0"/>
        <v>0.21153846153846154</v>
      </c>
      <c r="D20" s="44"/>
      <c r="E20" s="31"/>
      <c r="F20" s="31"/>
      <c r="G20" s="31"/>
      <c r="H20" s="31"/>
      <c r="I20" s="31"/>
    </row>
    <row r="21" spans="1:9" s="22" customFormat="1" ht="12.75">
      <c r="A21" s="67" t="s">
        <v>8</v>
      </c>
      <c r="B21" s="53">
        <v>3</v>
      </c>
      <c r="C21" s="102">
        <f t="shared" si="0"/>
        <v>0.057692307692307696</v>
      </c>
      <c r="D21" s="44"/>
      <c r="E21" s="31"/>
      <c r="F21" s="31"/>
      <c r="G21" s="31"/>
      <c r="H21" s="31"/>
      <c r="I21" s="31"/>
    </row>
    <row r="22" spans="1:254" ht="12.75">
      <c r="A22" s="24"/>
      <c r="D22" s="44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254" ht="27" customHeight="1">
      <c r="A23" s="24"/>
      <c r="B23" s="152" t="s">
        <v>69</v>
      </c>
      <c r="C23" s="152"/>
      <c r="D23" s="4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T23" s="17"/>
    </row>
    <row r="24" spans="1:9" s="22" customFormat="1" ht="12.75" customHeight="1">
      <c r="A24" s="25"/>
      <c r="B24" s="154" t="s">
        <v>68</v>
      </c>
      <c r="C24" s="154"/>
      <c r="D24" s="48"/>
      <c r="E24" s="31"/>
      <c r="F24" s="31"/>
      <c r="G24" s="31"/>
      <c r="H24" s="31"/>
      <c r="I24" s="31"/>
    </row>
    <row r="25" spans="1:9" s="22" customFormat="1" ht="12.75" customHeight="1">
      <c r="A25" s="24" t="s">
        <v>11</v>
      </c>
      <c r="B25" s="27">
        <v>0</v>
      </c>
      <c r="C25" s="52">
        <f aca="true" t="shared" si="1" ref="C25:C30">B25/$B$30</f>
        <v>0</v>
      </c>
      <c r="D25" s="48"/>
      <c r="E25" s="31"/>
      <c r="F25" s="31"/>
      <c r="G25" s="31"/>
      <c r="H25" s="31"/>
      <c r="I25" s="31"/>
    </row>
    <row r="26" spans="1:9" s="22" customFormat="1" ht="12.75" customHeight="1">
      <c r="A26" s="24" t="s">
        <v>12</v>
      </c>
      <c r="B26" s="27">
        <v>0</v>
      </c>
      <c r="C26" s="52">
        <f t="shared" si="1"/>
        <v>0</v>
      </c>
      <c r="D26" s="44" t="s">
        <v>19</v>
      </c>
      <c r="E26" s="31"/>
      <c r="F26" s="31"/>
      <c r="G26" s="31"/>
      <c r="H26" s="31"/>
      <c r="I26" s="31"/>
    </row>
    <row r="27" spans="1:9" s="22" customFormat="1" ht="12.75" customHeight="1">
      <c r="A27" s="24" t="s">
        <v>13</v>
      </c>
      <c r="B27" s="27">
        <v>1</v>
      </c>
      <c r="C27" s="52">
        <f t="shared" si="1"/>
        <v>0.07142857142857142</v>
      </c>
      <c r="D27" s="47"/>
      <c r="E27" s="31"/>
      <c r="F27" s="31"/>
      <c r="G27" s="31"/>
      <c r="H27" s="31"/>
      <c r="I27" s="31"/>
    </row>
    <row r="28" spans="1:9" s="22" customFormat="1" ht="12.75" customHeight="1">
      <c r="A28" s="24" t="s">
        <v>14</v>
      </c>
      <c r="B28" s="27">
        <v>5</v>
      </c>
      <c r="C28" s="52">
        <f t="shared" si="1"/>
        <v>0.35714285714285715</v>
      </c>
      <c r="D28" s="44"/>
      <c r="E28" s="31"/>
      <c r="F28" s="31"/>
      <c r="G28" s="31"/>
      <c r="H28" s="31"/>
      <c r="I28" s="31"/>
    </row>
    <row r="29" spans="1:9" s="22" customFormat="1" ht="12.75" customHeight="1">
      <c r="A29" s="24" t="s">
        <v>15</v>
      </c>
      <c r="B29" s="27">
        <v>8</v>
      </c>
      <c r="C29" s="52">
        <f t="shared" si="1"/>
        <v>0.5714285714285714</v>
      </c>
      <c r="D29" s="44"/>
      <c r="E29" s="31"/>
      <c r="F29" s="31"/>
      <c r="G29" s="31"/>
      <c r="H29" s="31"/>
      <c r="I29" s="31"/>
    </row>
    <row r="30" spans="1:9" s="22" customFormat="1" ht="12.75" customHeight="1">
      <c r="A30" s="25" t="s">
        <v>7</v>
      </c>
      <c r="B30" s="28">
        <f>SUM(B25:B29)</f>
        <v>14</v>
      </c>
      <c r="C30" s="36">
        <f t="shared" si="1"/>
        <v>1</v>
      </c>
      <c r="D30" s="44"/>
      <c r="E30" s="31"/>
      <c r="F30" s="31"/>
      <c r="G30" s="31"/>
      <c r="H30" s="31"/>
      <c r="I30" s="31"/>
    </row>
    <row r="31" spans="1:9" s="22" customFormat="1" ht="12.75" customHeight="1">
      <c r="A31" s="49" t="s">
        <v>16</v>
      </c>
      <c r="B31" s="92">
        <v>4.5</v>
      </c>
      <c r="C31" s="41"/>
      <c r="D31" s="44"/>
      <c r="E31" s="31"/>
      <c r="F31" s="31"/>
      <c r="G31" s="31"/>
      <c r="H31" s="31"/>
      <c r="I31" s="31"/>
    </row>
    <row r="32" spans="1:9" s="22" customFormat="1" ht="12.75" customHeight="1">
      <c r="A32" s="25"/>
      <c r="B32" s="154" t="s">
        <v>67</v>
      </c>
      <c r="C32" s="154"/>
      <c r="D32" s="44"/>
      <c r="E32" s="31"/>
      <c r="F32" s="31"/>
      <c r="G32" s="31"/>
      <c r="H32" s="31"/>
      <c r="I32" s="31"/>
    </row>
    <row r="33" spans="1:9" s="22" customFormat="1" ht="12.75" customHeight="1">
      <c r="A33" s="24" t="s">
        <v>11</v>
      </c>
      <c r="B33" s="55">
        <v>0</v>
      </c>
      <c r="C33" s="52">
        <f aca="true" t="shared" si="2" ref="C33:C38">B33/$B$38</f>
        <v>0</v>
      </c>
      <c r="D33" s="44"/>
      <c r="E33" s="31"/>
      <c r="F33" s="31"/>
      <c r="G33" s="31"/>
      <c r="H33" s="31"/>
      <c r="I33" s="31"/>
    </row>
    <row r="34" spans="1:254" ht="12.75">
      <c r="A34" s="24" t="s">
        <v>12</v>
      </c>
      <c r="B34" s="27">
        <v>1</v>
      </c>
      <c r="C34" s="52">
        <f t="shared" si="2"/>
        <v>0.020833333333333332</v>
      </c>
      <c r="D34" s="4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T34" s="17"/>
    </row>
    <row r="35" spans="1:254" ht="12.75">
      <c r="A35" s="24" t="s">
        <v>13</v>
      </c>
      <c r="B35" s="27">
        <v>7</v>
      </c>
      <c r="C35" s="52">
        <f t="shared" si="2"/>
        <v>0.14583333333333334</v>
      </c>
      <c r="D35" s="44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T35" s="17"/>
    </row>
    <row r="36" spans="1:254" ht="12.75">
      <c r="A36" s="24" t="s">
        <v>14</v>
      </c>
      <c r="B36" s="27">
        <v>21</v>
      </c>
      <c r="C36" s="52">
        <f t="shared" si="2"/>
        <v>0.4375</v>
      </c>
      <c r="D36" s="4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T36" s="17"/>
    </row>
    <row r="37" spans="1:254" ht="12.75">
      <c r="A37" s="24" t="s">
        <v>15</v>
      </c>
      <c r="B37" s="27">
        <v>19</v>
      </c>
      <c r="C37" s="52">
        <f t="shared" si="2"/>
        <v>0.3958333333333333</v>
      </c>
      <c r="D37" s="44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T37" s="17"/>
    </row>
    <row r="38" spans="1:254" ht="12.75">
      <c r="A38" s="25" t="s">
        <v>7</v>
      </c>
      <c r="B38" s="28">
        <f>SUM(B33:B37)</f>
        <v>48</v>
      </c>
      <c r="C38" s="36">
        <f t="shared" si="2"/>
        <v>1</v>
      </c>
      <c r="D38" s="4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T38" s="17"/>
    </row>
    <row r="39" spans="1:254" ht="12.75">
      <c r="A39" s="49" t="s">
        <v>16</v>
      </c>
      <c r="B39" s="92">
        <v>4.21</v>
      </c>
      <c r="C39" s="41"/>
      <c r="D39" s="44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T39" s="17"/>
    </row>
    <row r="40" spans="1:9" s="22" customFormat="1" ht="12.75" customHeight="1">
      <c r="A40" s="25"/>
      <c r="B40" s="154" t="s">
        <v>66</v>
      </c>
      <c r="C40" s="154"/>
      <c r="D40" s="44"/>
      <c r="E40" s="31"/>
      <c r="F40" s="31"/>
      <c r="G40" s="31"/>
      <c r="H40" s="31"/>
      <c r="I40" s="31"/>
    </row>
    <row r="41" spans="1:9" s="22" customFormat="1" ht="12.75" customHeight="1">
      <c r="A41" s="24" t="s">
        <v>11</v>
      </c>
      <c r="B41" s="27">
        <v>0</v>
      </c>
      <c r="C41" s="52">
        <f aca="true" t="shared" si="3" ref="C41:C46">B41/$B$46</f>
        <v>0</v>
      </c>
      <c r="D41" s="44"/>
      <c r="E41" s="31"/>
      <c r="F41" s="31"/>
      <c r="G41" s="31"/>
      <c r="H41" s="31"/>
      <c r="I41" s="31"/>
    </row>
    <row r="42" spans="1:9" s="22" customFormat="1" ht="12.75" customHeight="1">
      <c r="A42" s="24" t="s">
        <v>12</v>
      </c>
      <c r="B42" s="27">
        <v>0</v>
      </c>
      <c r="C42" s="52">
        <f t="shared" si="3"/>
        <v>0</v>
      </c>
      <c r="D42" s="44"/>
      <c r="E42" s="31"/>
      <c r="F42" s="31"/>
      <c r="G42" s="31"/>
      <c r="H42" s="31"/>
      <c r="I42" s="31"/>
    </row>
    <row r="43" spans="1:9" s="22" customFormat="1" ht="12.75" customHeight="1">
      <c r="A43" s="24" t="s">
        <v>13</v>
      </c>
      <c r="B43" s="27">
        <v>4</v>
      </c>
      <c r="C43" s="52">
        <f t="shared" si="3"/>
        <v>0.16666666666666666</v>
      </c>
      <c r="D43" s="44"/>
      <c r="E43" s="31"/>
      <c r="F43" s="31"/>
      <c r="G43" s="31"/>
      <c r="H43" s="31"/>
      <c r="I43" s="31"/>
    </row>
    <row r="44" spans="1:9" s="22" customFormat="1" ht="12.75" customHeight="1">
      <c r="A44" s="24" t="s">
        <v>14</v>
      </c>
      <c r="B44" s="27">
        <v>13</v>
      </c>
      <c r="C44" s="52">
        <f t="shared" si="3"/>
        <v>0.5416666666666666</v>
      </c>
      <c r="D44" s="44"/>
      <c r="E44" s="31"/>
      <c r="F44" s="31"/>
      <c r="G44" s="31"/>
      <c r="H44" s="31"/>
      <c r="I44" s="31"/>
    </row>
    <row r="45" spans="1:9" s="22" customFormat="1" ht="12.75" customHeight="1">
      <c r="A45" s="24" t="s">
        <v>15</v>
      </c>
      <c r="B45" s="27">
        <v>7</v>
      </c>
      <c r="C45" s="52">
        <f t="shared" si="3"/>
        <v>0.2916666666666667</v>
      </c>
      <c r="D45" s="44"/>
      <c r="E45" s="31"/>
      <c r="F45" s="31"/>
      <c r="G45" s="31"/>
      <c r="H45" s="31"/>
      <c r="I45" s="31"/>
    </row>
    <row r="46" spans="1:9" s="22" customFormat="1" ht="12.75" customHeight="1">
      <c r="A46" s="25" t="s">
        <v>7</v>
      </c>
      <c r="B46" s="28">
        <f>SUM(B41:B45)</f>
        <v>24</v>
      </c>
      <c r="C46" s="36">
        <f t="shared" si="3"/>
        <v>1</v>
      </c>
      <c r="D46" s="44"/>
      <c r="E46" s="31"/>
      <c r="F46" s="31"/>
      <c r="G46" s="31"/>
      <c r="H46" s="31"/>
      <c r="I46" s="31"/>
    </row>
    <row r="47" spans="1:9" s="22" customFormat="1" ht="12.75" customHeight="1">
      <c r="A47" s="49" t="s">
        <v>16</v>
      </c>
      <c r="B47" s="92">
        <v>4.125</v>
      </c>
      <c r="C47" s="41"/>
      <c r="D47" s="48"/>
      <c r="E47" s="31"/>
      <c r="F47" s="31"/>
      <c r="G47" s="31"/>
      <c r="H47" s="31"/>
      <c r="I47" s="31"/>
    </row>
    <row r="48" spans="1:9" s="22" customFormat="1" ht="24.75" customHeight="1">
      <c r="A48" s="23"/>
      <c r="B48" s="154" t="s">
        <v>65</v>
      </c>
      <c r="C48" s="154"/>
      <c r="D48" s="47"/>
      <c r="E48" s="31"/>
      <c r="F48" s="31"/>
      <c r="G48" s="31"/>
      <c r="H48" s="31"/>
      <c r="I48" s="31"/>
    </row>
    <row r="49" spans="1:9" s="22" customFormat="1" ht="12.75" customHeight="1">
      <c r="A49" s="24" t="s">
        <v>11</v>
      </c>
      <c r="B49" s="55">
        <v>0</v>
      </c>
      <c r="C49" s="52">
        <f aca="true" t="shared" si="4" ref="C49:C54">B49/$B$54</f>
        <v>0</v>
      </c>
      <c r="D49" s="48"/>
      <c r="E49" s="31"/>
      <c r="F49" s="31"/>
      <c r="G49" s="31"/>
      <c r="H49" s="31"/>
      <c r="I49" s="31"/>
    </row>
    <row r="50" spans="1:254" ht="12.75">
      <c r="A50" s="24" t="s">
        <v>12</v>
      </c>
      <c r="B50" s="27">
        <v>1</v>
      </c>
      <c r="C50" s="52">
        <f t="shared" si="4"/>
        <v>0.02564102564102564</v>
      </c>
      <c r="D50" s="4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17"/>
    </row>
    <row r="51" spans="1:254" ht="12.75">
      <c r="A51" s="24" t="s">
        <v>13</v>
      </c>
      <c r="B51" s="27">
        <v>6</v>
      </c>
      <c r="C51" s="52">
        <f t="shared" si="4"/>
        <v>0.15384615384615385</v>
      </c>
      <c r="D51" s="4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T51" s="17"/>
    </row>
    <row r="52" spans="1:254" ht="12.75">
      <c r="A52" s="24" t="s">
        <v>14</v>
      </c>
      <c r="B52" s="27">
        <v>20</v>
      </c>
      <c r="C52" s="52">
        <f t="shared" si="4"/>
        <v>0.5128205128205128</v>
      </c>
      <c r="D52" s="4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T52" s="17"/>
    </row>
    <row r="53" spans="1:254" ht="12.75">
      <c r="A53" s="24" t="s">
        <v>15</v>
      </c>
      <c r="B53" s="27">
        <v>12</v>
      </c>
      <c r="C53" s="52">
        <f t="shared" si="4"/>
        <v>0.3076923076923077</v>
      </c>
      <c r="D53" s="44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T53" s="17"/>
    </row>
    <row r="54" spans="1:254" ht="12.75">
      <c r="A54" s="25" t="s">
        <v>7</v>
      </c>
      <c r="B54" s="28">
        <f>SUM(B49:B53)</f>
        <v>39</v>
      </c>
      <c r="C54" s="36">
        <f t="shared" si="4"/>
        <v>1</v>
      </c>
      <c r="D54" s="4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T54" s="17"/>
    </row>
    <row r="55" spans="1:254" ht="12.75">
      <c r="A55" s="49" t="s">
        <v>16</v>
      </c>
      <c r="B55" s="92">
        <v>4.102</v>
      </c>
      <c r="C55" s="41"/>
      <c r="D55" s="44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T55" s="17"/>
    </row>
    <row r="56" spans="1:9" s="22" customFormat="1" ht="12.75" customHeight="1">
      <c r="A56" s="25"/>
      <c r="B56" s="154" t="s">
        <v>70</v>
      </c>
      <c r="C56" s="154"/>
      <c r="D56" s="44"/>
      <c r="E56" s="31"/>
      <c r="F56" s="31"/>
      <c r="G56" s="31"/>
      <c r="H56" s="31"/>
      <c r="I56" s="31"/>
    </row>
    <row r="57" spans="1:9" s="22" customFormat="1" ht="12.75" customHeight="1">
      <c r="A57" s="24" t="s">
        <v>11</v>
      </c>
      <c r="B57" s="55">
        <v>0</v>
      </c>
      <c r="C57" s="52">
        <f aca="true" t="shared" si="5" ref="C57:C62">B57/$B$62</f>
        <v>0</v>
      </c>
      <c r="D57" s="48"/>
      <c r="E57" s="31"/>
      <c r="F57" s="31"/>
      <c r="G57" s="31"/>
      <c r="H57" s="31"/>
      <c r="I57" s="31"/>
    </row>
    <row r="58" spans="1:254" ht="12.75">
      <c r="A58" s="24" t="s">
        <v>12</v>
      </c>
      <c r="B58" s="27">
        <v>1</v>
      </c>
      <c r="C58" s="52">
        <f t="shared" si="5"/>
        <v>0.08333333333333333</v>
      </c>
      <c r="D58" s="4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T58" s="17"/>
    </row>
    <row r="59" spans="1:254" ht="12.75">
      <c r="A59" s="24" t="s">
        <v>13</v>
      </c>
      <c r="B59" s="27">
        <v>4</v>
      </c>
      <c r="C59" s="52">
        <f t="shared" si="5"/>
        <v>0.3333333333333333</v>
      </c>
      <c r="D59" s="44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T59" s="17"/>
    </row>
    <row r="60" spans="1:254" ht="12.75">
      <c r="A60" s="24" t="s">
        <v>14</v>
      </c>
      <c r="B60" s="27">
        <v>3</v>
      </c>
      <c r="C60" s="52">
        <f t="shared" si="5"/>
        <v>0.25</v>
      </c>
      <c r="D60" s="4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T60" s="17"/>
    </row>
    <row r="61" spans="1:254" ht="12.75">
      <c r="A61" s="24" t="s">
        <v>15</v>
      </c>
      <c r="B61" s="27">
        <v>4</v>
      </c>
      <c r="C61" s="52">
        <f t="shared" si="5"/>
        <v>0.3333333333333333</v>
      </c>
      <c r="D61" s="44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T61" s="17"/>
    </row>
    <row r="62" spans="1:254" ht="12.75">
      <c r="A62" s="25" t="s">
        <v>7</v>
      </c>
      <c r="B62" s="28">
        <f>SUM(B57:B61)</f>
        <v>12</v>
      </c>
      <c r="C62" s="36">
        <f t="shared" si="5"/>
        <v>1</v>
      </c>
      <c r="D62" s="44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T62" s="17"/>
    </row>
    <row r="63" spans="1:254" ht="12.75">
      <c r="A63" s="49" t="s">
        <v>16</v>
      </c>
      <c r="B63" s="92">
        <v>3.83</v>
      </c>
      <c r="C63" s="41"/>
      <c r="D63" s="44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T63" s="17"/>
    </row>
    <row r="64" spans="1:9" s="22" customFormat="1" ht="12.75" customHeight="1">
      <c r="A64" s="25"/>
      <c r="B64" s="154" t="s">
        <v>63</v>
      </c>
      <c r="C64" s="154"/>
      <c r="D64" s="48"/>
      <c r="E64" s="31"/>
      <c r="F64" s="31"/>
      <c r="G64" s="31"/>
      <c r="H64" s="31"/>
      <c r="I64" s="31"/>
    </row>
    <row r="65" spans="1:9" s="22" customFormat="1" ht="12.75" customHeight="1">
      <c r="A65" s="24" t="s">
        <v>11</v>
      </c>
      <c r="B65" s="55">
        <v>0</v>
      </c>
      <c r="C65" s="52">
        <f aca="true" t="shared" si="6" ref="C65:C70">B65/$B$70</f>
        <v>0</v>
      </c>
      <c r="D65" s="48"/>
      <c r="E65" s="31"/>
      <c r="F65" s="31"/>
      <c r="G65" s="31"/>
      <c r="H65" s="31"/>
      <c r="I65" s="31"/>
    </row>
    <row r="66" spans="1:254" ht="12.75">
      <c r="A66" s="24" t="s">
        <v>12</v>
      </c>
      <c r="B66" s="27">
        <v>0</v>
      </c>
      <c r="C66" s="52">
        <f t="shared" si="6"/>
        <v>0</v>
      </c>
      <c r="D66" s="4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T66" s="17"/>
    </row>
    <row r="67" spans="1:254" ht="12.75">
      <c r="A67" s="24" t="s">
        <v>13</v>
      </c>
      <c r="B67" s="27">
        <v>1</v>
      </c>
      <c r="C67" s="52">
        <f t="shared" si="6"/>
        <v>0.3333333333333333</v>
      </c>
      <c r="D67" s="4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T67" s="17"/>
    </row>
    <row r="68" spans="1:254" ht="12.75">
      <c r="A68" s="24" t="s">
        <v>14</v>
      </c>
      <c r="B68" s="27">
        <v>1</v>
      </c>
      <c r="C68" s="52">
        <f t="shared" si="6"/>
        <v>0.3333333333333333</v>
      </c>
      <c r="D68" s="44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T68" s="17"/>
    </row>
    <row r="69" spans="1:254" ht="12.75">
      <c r="A69" s="24" t="s">
        <v>15</v>
      </c>
      <c r="B69" s="27">
        <v>1</v>
      </c>
      <c r="C69" s="52">
        <f t="shared" si="6"/>
        <v>0.3333333333333333</v>
      </c>
      <c r="D69" s="44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T69" s="17"/>
    </row>
    <row r="70" spans="1:254" ht="12.75">
      <c r="A70" s="25" t="s">
        <v>7</v>
      </c>
      <c r="B70" s="28">
        <f>SUM(B65:B69)</f>
        <v>3</v>
      </c>
      <c r="C70" s="36">
        <f t="shared" si="6"/>
        <v>1</v>
      </c>
      <c r="D70" s="44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T70" s="17"/>
    </row>
    <row r="71" spans="1:254" ht="12.75">
      <c r="A71" s="49" t="s">
        <v>16</v>
      </c>
      <c r="B71" s="92">
        <v>4</v>
      </c>
      <c r="C71" s="41"/>
      <c r="D71" s="44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T71" s="17"/>
    </row>
    <row r="72" spans="1:9" s="22" customFormat="1" ht="12.75" customHeight="1">
      <c r="A72" s="25"/>
      <c r="B72" s="154" t="s">
        <v>62</v>
      </c>
      <c r="C72" s="154"/>
      <c r="D72" s="48"/>
      <c r="E72" s="31"/>
      <c r="F72" s="31"/>
      <c r="G72" s="31"/>
      <c r="H72" s="31"/>
      <c r="I72" s="31"/>
    </row>
    <row r="73" spans="1:9" s="22" customFormat="1" ht="12.75" customHeight="1">
      <c r="A73" s="24" t="s">
        <v>11</v>
      </c>
      <c r="B73" s="55">
        <v>0</v>
      </c>
      <c r="C73" s="52">
        <f aca="true" t="shared" si="7" ref="C73:C78">B73/$B$78</f>
        <v>0</v>
      </c>
      <c r="D73" s="48"/>
      <c r="E73" s="31"/>
      <c r="F73" s="31"/>
      <c r="G73" s="31"/>
      <c r="H73" s="31"/>
      <c r="I73" s="31"/>
    </row>
    <row r="74" spans="1:254" ht="12.75">
      <c r="A74" s="24" t="s">
        <v>12</v>
      </c>
      <c r="B74" s="27">
        <v>0</v>
      </c>
      <c r="C74" s="52">
        <f t="shared" si="7"/>
        <v>0</v>
      </c>
      <c r="D74" s="4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T74" s="17"/>
    </row>
    <row r="75" spans="1:254" ht="12.75">
      <c r="A75" s="24" t="s">
        <v>13</v>
      </c>
      <c r="B75" s="27">
        <v>2</v>
      </c>
      <c r="C75" s="52">
        <f t="shared" si="7"/>
        <v>0.4</v>
      </c>
      <c r="D75" s="44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T75" s="17"/>
    </row>
    <row r="76" spans="1:254" ht="12.75">
      <c r="A76" s="24" t="s">
        <v>14</v>
      </c>
      <c r="B76" s="27">
        <v>2</v>
      </c>
      <c r="C76" s="52">
        <f t="shared" si="7"/>
        <v>0.4</v>
      </c>
      <c r="D76" s="44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T76" s="17"/>
    </row>
    <row r="77" spans="1:254" ht="12.75">
      <c r="A77" s="24" t="s">
        <v>15</v>
      </c>
      <c r="B77" s="27">
        <v>1</v>
      </c>
      <c r="C77" s="52">
        <f t="shared" si="7"/>
        <v>0.2</v>
      </c>
      <c r="D77" s="44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T77" s="17"/>
    </row>
    <row r="78" spans="1:254" ht="12.75">
      <c r="A78" s="25" t="s">
        <v>7</v>
      </c>
      <c r="B78" s="28">
        <f>SUM(B73:B77)</f>
        <v>5</v>
      </c>
      <c r="C78" s="36">
        <f t="shared" si="7"/>
        <v>1</v>
      </c>
      <c r="D78" s="44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T78" s="17"/>
    </row>
    <row r="79" spans="1:254" ht="12.75">
      <c r="A79" s="49" t="s">
        <v>16</v>
      </c>
      <c r="B79" s="92">
        <v>3.8</v>
      </c>
      <c r="C79" s="41"/>
      <c r="D79" s="44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T79" s="17"/>
    </row>
    <row r="80" spans="1:9" s="22" customFormat="1" ht="12.75" customHeight="1">
      <c r="A80" s="25"/>
      <c r="B80" s="154" t="s">
        <v>61</v>
      </c>
      <c r="C80" s="154"/>
      <c r="D80" s="48"/>
      <c r="E80" s="31"/>
      <c r="F80" s="31"/>
      <c r="G80" s="31"/>
      <c r="H80" s="31"/>
      <c r="I80" s="31"/>
    </row>
    <row r="81" spans="1:9" s="22" customFormat="1" ht="12.75" customHeight="1">
      <c r="A81" s="24" t="s">
        <v>11</v>
      </c>
      <c r="B81" s="55">
        <v>0</v>
      </c>
      <c r="C81" s="52">
        <f aca="true" t="shared" si="8" ref="C81:C86">B81/$B$86</f>
        <v>0</v>
      </c>
      <c r="D81" s="48"/>
      <c r="E81" s="31"/>
      <c r="F81" s="31"/>
      <c r="G81" s="31"/>
      <c r="H81" s="31"/>
      <c r="I81" s="31"/>
    </row>
    <row r="82" spans="1:254" ht="12.75">
      <c r="A82" s="24" t="s">
        <v>12</v>
      </c>
      <c r="B82" s="27">
        <v>0</v>
      </c>
      <c r="C82" s="52">
        <f t="shared" si="8"/>
        <v>0</v>
      </c>
      <c r="D82" s="47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T82" s="17"/>
    </row>
    <row r="83" spans="1:254" ht="12.75">
      <c r="A83" s="24" t="s">
        <v>13</v>
      </c>
      <c r="B83" s="27">
        <v>1</v>
      </c>
      <c r="C83" s="52">
        <f t="shared" si="8"/>
        <v>0.2</v>
      </c>
      <c r="D83" s="44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T83" s="17"/>
    </row>
    <row r="84" spans="1:254" ht="12.75">
      <c r="A84" s="24" t="s">
        <v>14</v>
      </c>
      <c r="B84" s="27">
        <v>3</v>
      </c>
      <c r="C84" s="52">
        <f t="shared" si="8"/>
        <v>0.6</v>
      </c>
      <c r="D84" s="4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T84" s="17"/>
    </row>
    <row r="85" spans="1:254" ht="12.75">
      <c r="A85" s="24" t="s">
        <v>15</v>
      </c>
      <c r="B85" s="27">
        <v>1</v>
      </c>
      <c r="C85" s="52">
        <f t="shared" si="8"/>
        <v>0.2</v>
      </c>
      <c r="D85" s="44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T85" s="17"/>
    </row>
    <row r="86" spans="1:254" ht="12.75">
      <c r="A86" s="25" t="s">
        <v>7</v>
      </c>
      <c r="B86" s="28">
        <f>SUM(B81:B85)</f>
        <v>5</v>
      </c>
      <c r="C86" s="36">
        <f t="shared" si="8"/>
        <v>1</v>
      </c>
      <c r="D86" s="44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T86" s="17"/>
    </row>
    <row r="87" spans="1:254" ht="12.75">
      <c r="A87" s="49" t="s">
        <v>16</v>
      </c>
      <c r="B87" s="92">
        <v>4</v>
      </c>
      <c r="C87" s="41"/>
      <c r="D87" s="44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T87" s="17"/>
    </row>
    <row r="88" spans="1:9" s="22" customFormat="1" ht="12.75" customHeight="1">
      <c r="A88" s="25"/>
      <c r="B88" s="154" t="s">
        <v>60</v>
      </c>
      <c r="C88" s="154"/>
      <c r="D88" s="48"/>
      <c r="E88" s="31"/>
      <c r="F88" s="31"/>
      <c r="G88" s="31"/>
      <c r="H88" s="31"/>
      <c r="I88" s="31"/>
    </row>
    <row r="89" spans="1:9" s="22" customFormat="1" ht="12.75" customHeight="1">
      <c r="A89" s="24" t="s">
        <v>11</v>
      </c>
      <c r="B89" s="55">
        <v>0</v>
      </c>
      <c r="C89" s="52">
        <f aca="true" t="shared" si="9" ref="C89:C94">B89/$B$94</f>
        <v>0</v>
      </c>
      <c r="D89" s="48"/>
      <c r="E89" s="31"/>
      <c r="F89" s="31"/>
      <c r="G89" s="31"/>
      <c r="H89" s="31"/>
      <c r="I89" s="31"/>
    </row>
    <row r="90" spans="1:254" ht="12.75">
      <c r="A90" s="24" t="s">
        <v>12</v>
      </c>
      <c r="B90" s="27">
        <v>0</v>
      </c>
      <c r="C90" s="52">
        <f t="shared" si="9"/>
        <v>0</v>
      </c>
      <c r="D90" s="47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T90" s="17"/>
    </row>
    <row r="91" spans="1:254" ht="12.75">
      <c r="A91" s="24" t="s">
        <v>13</v>
      </c>
      <c r="B91" s="27">
        <v>3</v>
      </c>
      <c r="C91" s="52">
        <f t="shared" si="9"/>
        <v>0.13636363636363635</v>
      </c>
      <c r="D91" s="44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T91" s="17"/>
    </row>
    <row r="92" spans="1:254" ht="12.75">
      <c r="A92" s="24" t="s">
        <v>14</v>
      </c>
      <c r="B92" s="27">
        <v>10</v>
      </c>
      <c r="C92" s="52">
        <f t="shared" si="9"/>
        <v>0.45454545454545453</v>
      </c>
      <c r="D92" s="44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T92" s="17"/>
    </row>
    <row r="93" spans="1:254" ht="12.75">
      <c r="A93" s="24" t="s">
        <v>15</v>
      </c>
      <c r="B93" s="27">
        <v>9</v>
      </c>
      <c r="C93" s="52">
        <f t="shared" si="9"/>
        <v>0.4090909090909091</v>
      </c>
      <c r="D93" s="44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T93" s="17"/>
    </row>
    <row r="94" spans="1:254" ht="12.75">
      <c r="A94" s="25" t="s">
        <v>7</v>
      </c>
      <c r="B94" s="28">
        <f>SUM(B89:B93)</f>
        <v>22</v>
      </c>
      <c r="C94" s="36">
        <f t="shared" si="9"/>
        <v>1</v>
      </c>
      <c r="D94" s="4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T94" s="17"/>
    </row>
    <row r="95" spans="1:254" ht="12.75">
      <c r="A95" s="49" t="s">
        <v>16</v>
      </c>
      <c r="B95" s="92">
        <v>4.27</v>
      </c>
      <c r="C95" s="41"/>
      <c r="D95" s="44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T95" s="17"/>
    </row>
    <row r="96" spans="1:9" s="22" customFormat="1" ht="12.75" customHeight="1">
      <c r="A96" s="25"/>
      <c r="B96" s="154" t="s">
        <v>59</v>
      </c>
      <c r="C96" s="154"/>
      <c r="D96" s="48"/>
      <c r="E96" s="31"/>
      <c r="F96" s="31"/>
      <c r="G96" s="31"/>
      <c r="H96" s="31"/>
      <c r="I96" s="31"/>
    </row>
    <row r="97" spans="1:9" s="22" customFormat="1" ht="12.75" customHeight="1">
      <c r="A97" s="24" t="s">
        <v>11</v>
      </c>
      <c r="B97" s="27">
        <v>0</v>
      </c>
      <c r="C97" s="52">
        <f aca="true" t="shared" si="10" ref="C97:C102">B97/$B$102</f>
        <v>0</v>
      </c>
      <c r="D97" s="44"/>
      <c r="E97" s="31"/>
      <c r="F97" s="31"/>
      <c r="G97" s="31"/>
      <c r="H97" s="31"/>
      <c r="I97" s="31"/>
    </row>
    <row r="98" spans="1:9" s="22" customFormat="1" ht="12.75" customHeight="1">
      <c r="A98" s="24" t="s">
        <v>12</v>
      </c>
      <c r="B98" s="27">
        <v>1</v>
      </c>
      <c r="C98" s="52">
        <f t="shared" si="10"/>
        <v>0.0625</v>
      </c>
      <c r="D98" s="44"/>
      <c r="E98" s="31"/>
      <c r="F98" s="31"/>
      <c r="G98" s="31"/>
      <c r="H98" s="31"/>
      <c r="I98" s="31"/>
    </row>
    <row r="99" spans="1:9" s="22" customFormat="1" ht="12.75" customHeight="1">
      <c r="A99" s="24" t="s">
        <v>13</v>
      </c>
      <c r="B99" s="27">
        <v>2</v>
      </c>
      <c r="C99" s="52">
        <f t="shared" si="10"/>
        <v>0.125</v>
      </c>
      <c r="D99" s="44"/>
      <c r="E99" s="31"/>
      <c r="F99" s="31"/>
      <c r="G99" s="31"/>
      <c r="H99" s="31"/>
      <c r="I99" s="31"/>
    </row>
    <row r="100" spans="1:9" s="22" customFormat="1" ht="12.75" customHeight="1">
      <c r="A100" s="24" t="s">
        <v>14</v>
      </c>
      <c r="B100" s="27">
        <v>9</v>
      </c>
      <c r="C100" s="52">
        <f t="shared" si="10"/>
        <v>0.5625</v>
      </c>
      <c r="D100" s="44"/>
      <c r="E100" s="31"/>
      <c r="F100" s="31"/>
      <c r="G100" s="31"/>
      <c r="H100" s="31"/>
      <c r="I100" s="31"/>
    </row>
    <row r="101" spans="1:9" s="22" customFormat="1" ht="12.75" customHeight="1">
      <c r="A101" s="24" t="s">
        <v>15</v>
      </c>
      <c r="B101" s="27">
        <v>4</v>
      </c>
      <c r="C101" s="52">
        <f t="shared" si="10"/>
        <v>0.25</v>
      </c>
      <c r="D101" s="44"/>
      <c r="E101" s="31"/>
      <c r="F101" s="31"/>
      <c r="G101" s="31"/>
      <c r="H101" s="31"/>
      <c r="I101" s="31"/>
    </row>
    <row r="102" spans="1:9" s="22" customFormat="1" ht="12.75" customHeight="1">
      <c r="A102" s="25" t="s">
        <v>7</v>
      </c>
      <c r="B102" s="28">
        <f>SUM(B97:B101)</f>
        <v>16</v>
      </c>
      <c r="C102" s="36">
        <f t="shared" si="10"/>
        <v>1</v>
      </c>
      <c r="D102" s="44"/>
      <c r="E102" s="31"/>
      <c r="F102" s="31"/>
      <c r="G102" s="31"/>
      <c r="H102" s="31"/>
      <c r="I102" s="31"/>
    </row>
    <row r="103" spans="1:9" s="22" customFormat="1" ht="12.75" customHeight="1">
      <c r="A103" s="49" t="s">
        <v>16</v>
      </c>
      <c r="B103" s="92">
        <v>4</v>
      </c>
      <c r="C103" s="41"/>
      <c r="D103" s="48"/>
      <c r="E103" s="31"/>
      <c r="F103" s="31"/>
      <c r="G103" s="31"/>
      <c r="H103" s="31"/>
      <c r="I103" s="31"/>
    </row>
    <row r="104" spans="1:9" s="22" customFormat="1" ht="12.75" customHeight="1">
      <c r="A104" s="25"/>
      <c r="B104" s="154" t="s">
        <v>58</v>
      </c>
      <c r="C104" s="154"/>
      <c r="D104" s="48"/>
      <c r="E104" s="31"/>
      <c r="F104" s="31"/>
      <c r="G104" s="31"/>
      <c r="H104" s="31"/>
      <c r="I104" s="31"/>
    </row>
    <row r="105" spans="1:9" s="22" customFormat="1" ht="12.75" customHeight="1">
      <c r="A105" s="24" t="s">
        <v>11</v>
      </c>
      <c r="B105" s="55">
        <v>0</v>
      </c>
      <c r="C105" s="52">
        <f aca="true" t="shared" si="11" ref="C105:C110">B105/$B$110</f>
        <v>0</v>
      </c>
      <c r="D105" s="48"/>
      <c r="E105" s="31"/>
      <c r="F105" s="31"/>
      <c r="G105" s="31"/>
      <c r="H105" s="31"/>
      <c r="I105" s="31"/>
    </row>
    <row r="106" spans="1:254" ht="12.75">
      <c r="A106" s="24" t="s">
        <v>12</v>
      </c>
      <c r="B106" s="27">
        <v>0</v>
      </c>
      <c r="C106" s="52">
        <f t="shared" si="11"/>
        <v>0</v>
      </c>
      <c r="D106" s="47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T106" s="17"/>
    </row>
    <row r="107" spans="1:254" ht="12.75">
      <c r="A107" s="24" t="s">
        <v>13</v>
      </c>
      <c r="B107" s="27">
        <v>1</v>
      </c>
      <c r="C107" s="52">
        <f t="shared" si="11"/>
        <v>0.125</v>
      </c>
      <c r="D107" s="44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T107" s="17"/>
    </row>
    <row r="108" spans="1:254" ht="12.75">
      <c r="A108" s="24" t="s">
        <v>14</v>
      </c>
      <c r="B108" s="27">
        <v>4</v>
      </c>
      <c r="C108" s="52">
        <f t="shared" si="11"/>
        <v>0.5</v>
      </c>
      <c r="D108" s="44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T108" s="17"/>
    </row>
    <row r="109" spans="1:254" ht="12.75">
      <c r="A109" s="24" t="s">
        <v>15</v>
      </c>
      <c r="B109" s="27">
        <v>3</v>
      </c>
      <c r="C109" s="52">
        <f t="shared" si="11"/>
        <v>0.375</v>
      </c>
      <c r="D109" s="44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T109" s="17"/>
    </row>
    <row r="110" spans="1:254" ht="12.75">
      <c r="A110" s="25" t="s">
        <v>7</v>
      </c>
      <c r="B110" s="28">
        <f>SUM(B105:B109)</f>
        <v>8</v>
      </c>
      <c r="C110" s="36">
        <f t="shared" si="11"/>
        <v>1</v>
      </c>
      <c r="D110" s="44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T110" s="17"/>
    </row>
    <row r="111" spans="1:254" ht="12.75">
      <c r="A111" s="49" t="s">
        <v>16</v>
      </c>
      <c r="B111" s="92">
        <v>4.25</v>
      </c>
      <c r="C111" s="41"/>
      <c r="D111" s="44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T111" s="17"/>
    </row>
    <row r="112" spans="1:9" s="22" customFormat="1" ht="12.75" customHeight="1">
      <c r="A112" s="25"/>
      <c r="B112" s="154" t="s">
        <v>57</v>
      </c>
      <c r="C112" s="154"/>
      <c r="D112" s="48"/>
      <c r="E112" s="31"/>
      <c r="F112" s="31"/>
      <c r="G112" s="31"/>
      <c r="H112" s="31"/>
      <c r="I112" s="31"/>
    </row>
    <row r="113" spans="1:9" s="22" customFormat="1" ht="12.75" customHeight="1">
      <c r="A113" s="24" t="s">
        <v>11</v>
      </c>
      <c r="B113" s="55">
        <v>0</v>
      </c>
      <c r="C113" s="52">
        <f aca="true" t="shared" si="12" ref="C113:C118">B113/$B$118</f>
        <v>0</v>
      </c>
      <c r="D113" s="48"/>
      <c r="E113" s="31"/>
      <c r="F113" s="31"/>
      <c r="G113" s="31"/>
      <c r="H113" s="31"/>
      <c r="I113" s="31"/>
    </row>
    <row r="114" spans="1:254" ht="12.75">
      <c r="A114" s="24" t="s">
        <v>12</v>
      </c>
      <c r="B114" s="27">
        <v>0</v>
      </c>
      <c r="C114" s="52">
        <f t="shared" si="12"/>
        <v>0</v>
      </c>
      <c r="D114" s="47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T114" s="17"/>
    </row>
    <row r="115" spans="1:254" ht="12.75">
      <c r="A115" s="24" t="s">
        <v>13</v>
      </c>
      <c r="B115" s="27">
        <v>3</v>
      </c>
      <c r="C115" s="52">
        <f t="shared" si="12"/>
        <v>0.6</v>
      </c>
      <c r="D115" s="44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T115" s="17"/>
    </row>
    <row r="116" spans="1:254" ht="12.75">
      <c r="A116" s="24" t="s">
        <v>14</v>
      </c>
      <c r="B116" s="27">
        <v>2</v>
      </c>
      <c r="C116" s="52">
        <f t="shared" si="12"/>
        <v>0.4</v>
      </c>
      <c r="D116" s="44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T116" s="17"/>
    </row>
    <row r="117" spans="1:254" ht="12.75">
      <c r="A117" s="24" t="s">
        <v>15</v>
      </c>
      <c r="B117" s="27">
        <v>0</v>
      </c>
      <c r="C117" s="52">
        <f t="shared" si="12"/>
        <v>0</v>
      </c>
      <c r="D117" s="44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T117" s="17"/>
    </row>
    <row r="118" spans="1:254" ht="12.75">
      <c r="A118" s="25" t="s">
        <v>7</v>
      </c>
      <c r="B118" s="28">
        <f>SUM(B113:B117)</f>
        <v>5</v>
      </c>
      <c r="C118" s="36">
        <f t="shared" si="12"/>
        <v>1</v>
      </c>
      <c r="D118" s="44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T118" s="17"/>
    </row>
    <row r="119" spans="1:254" ht="12.75">
      <c r="A119" s="49" t="s">
        <v>16</v>
      </c>
      <c r="B119" s="92">
        <v>3.4</v>
      </c>
      <c r="C119" s="41"/>
      <c r="D119" s="44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T119" s="17"/>
    </row>
    <row r="120" spans="1:9" s="22" customFormat="1" ht="12.75" customHeight="1">
      <c r="A120" s="25"/>
      <c r="B120" s="154" t="s">
        <v>56</v>
      </c>
      <c r="C120" s="154"/>
      <c r="D120" s="48"/>
      <c r="E120" s="31"/>
      <c r="F120" s="31"/>
      <c r="G120" s="31"/>
      <c r="H120" s="31"/>
      <c r="I120" s="31"/>
    </row>
    <row r="121" spans="1:9" s="22" customFormat="1" ht="12.75" customHeight="1">
      <c r="A121" s="24" t="s">
        <v>11</v>
      </c>
      <c r="B121" s="55">
        <v>0</v>
      </c>
      <c r="C121" s="52">
        <f aca="true" t="shared" si="13" ref="C121:C126">B121/$B$126</f>
        <v>0</v>
      </c>
      <c r="D121" s="48"/>
      <c r="E121" s="31"/>
      <c r="F121" s="31"/>
      <c r="G121" s="31"/>
      <c r="H121" s="31"/>
      <c r="I121" s="31"/>
    </row>
    <row r="122" spans="1:254" ht="12.75">
      <c r="A122" s="24" t="s">
        <v>12</v>
      </c>
      <c r="B122" s="27">
        <v>1</v>
      </c>
      <c r="C122" s="52">
        <f t="shared" si="13"/>
        <v>0.07142857142857142</v>
      </c>
      <c r="D122" s="47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T122" s="17"/>
    </row>
    <row r="123" spans="1:254" ht="12.75">
      <c r="A123" s="24" t="s">
        <v>13</v>
      </c>
      <c r="B123" s="31">
        <v>1</v>
      </c>
      <c r="C123" s="52">
        <f t="shared" si="13"/>
        <v>0.07142857142857142</v>
      </c>
      <c r="D123" s="44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T123" s="17"/>
    </row>
    <row r="124" spans="1:254" ht="12.75">
      <c r="A124" s="24" t="s">
        <v>14</v>
      </c>
      <c r="B124" s="27">
        <v>7</v>
      </c>
      <c r="C124" s="52">
        <f t="shared" si="13"/>
        <v>0.5</v>
      </c>
      <c r="D124" s="4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T124" s="17"/>
    </row>
    <row r="125" spans="1:254" ht="12.75">
      <c r="A125" s="24" t="s">
        <v>15</v>
      </c>
      <c r="B125" s="27">
        <v>5</v>
      </c>
      <c r="C125" s="52">
        <f t="shared" si="13"/>
        <v>0.35714285714285715</v>
      </c>
      <c r="D125" s="44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T125" s="17"/>
    </row>
    <row r="126" spans="1:254" ht="12.75">
      <c r="A126" s="25" t="s">
        <v>7</v>
      </c>
      <c r="B126" s="28">
        <f>SUM(B121:B125)</f>
        <v>14</v>
      </c>
      <c r="C126" s="36">
        <f t="shared" si="13"/>
        <v>1</v>
      </c>
      <c r="D126" s="44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T126" s="17"/>
    </row>
    <row r="127" spans="1:254" ht="12.75">
      <c r="A127" s="49" t="s">
        <v>16</v>
      </c>
      <c r="B127" s="92">
        <v>4.14</v>
      </c>
      <c r="C127" s="41"/>
      <c r="D127" s="44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T127" s="17"/>
    </row>
    <row r="128" spans="1:9" s="22" customFormat="1" ht="12.75" customHeight="1">
      <c r="A128" s="25"/>
      <c r="B128" s="154" t="s">
        <v>55</v>
      </c>
      <c r="C128" s="154"/>
      <c r="D128" s="48"/>
      <c r="E128" s="31"/>
      <c r="F128" s="31"/>
      <c r="G128" s="31"/>
      <c r="H128" s="31"/>
      <c r="I128" s="31"/>
    </row>
    <row r="129" spans="1:9" s="22" customFormat="1" ht="12.75" customHeight="1">
      <c r="A129" s="24" t="s">
        <v>11</v>
      </c>
      <c r="B129" s="55">
        <v>0</v>
      </c>
      <c r="C129" s="52">
        <f aca="true" t="shared" si="14" ref="C129:C134">B129/$B$134</f>
        <v>0</v>
      </c>
      <c r="D129" s="48"/>
      <c r="E129" s="31"/>
      <c r="F129" s="31"/>
      <c r="G129" s="31"/>
      <c r="H129" s="31"/>
      <c r="I129" s="31"/>
    </row>
    <row r="130" spans="1:254" ht="12.75">
      <c r="A130" s="24" t="s">
        <v>12</v>
      </c>
      <c r="B130" s="27">
        <v>0</v>
      </c>
      <c r="C130" s="52">
        <f t="shared" si="14"/>
        <v>0</v>
      </c>
      <c r="D130" s="4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T130" s="17"/>
    </row>
    <row r="131" spans="1:254" ht="12.75">
      <c r="A131" s="24" t="s">
        <v>13</v>
      </c>
      <c r="B131" s="27">
        <v>0</v>
      </c>
      <c r="C131" s="52">
        <f t="shared" si="14"/>
        <v>0</v>
      </c>
      <c r="D131" s="44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T131" s="17"/>
    </row>
    <row r="132" spans="1:254" ht="12.75">
      <c r="A132" s="24" t="s">
        <v>14</v>
      </c>
      <c r="B132" s="27">
        <v>3</v>
      </c>
      <c r="C132" s="52">
        <f t="shared" si="14"/>
        <v>0.6</v>
      </c>
      <c r="D132" s="44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T132" s="17"/>
    </row>
    <row r="133" spans="1:254" ht="12.75">
      <c r="A133" s="24" t="s">
        <v>15</v>
      </c>
      <c r="B133" s="27">
        <v>2</v>
      </c>
      <c r="C133" s="52">
        <f t="shared" si="14"/>
        <v>0.4</v>
      </c>
      <c r="D133" s="44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T133" s="17"/>
    </row>
    <row r="134" spans="1:254" ht="12.75">
      <c r="A134" s="25" t="s">
        <v>7</v>
      </c>
      <c r="B134" s="28">
        <f>SUM(B129:B133)</f>
        <v>5</v>
      </c>
      <c r="C134" s="36">
        <f t="shared" si="14"/>
        <v>1</v>
      </c>
      <c r="D134" s="4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T134" s="17"/>
    </row>
    <row r="135" spans="1:254" ht="12.75">
      <c r="A135" s="49" t="s">
        <v>16</v>
      </c>
      <c r="B135" s="92">
        <v>4.4</v>
      </c>
      <c r="C135" s="41"/>
      <c r="D135" s="44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T135" s="17"/>
    </row>
    <row r="136" spans="1:9" s="22" customFormat="1" ht="12.75" customHeight="1">
      <c r="A136" s="25"/>
      <c r="B136" s="154" t="s">
        <v>71</v>
      </c>
      <c r="C136" s="154"/>
      <c r="D136" s="48"/>
      <c r="E136" s="31"/>
      <c r="F136" s="31"/>
      <c r="G136" s="31"/>
      <c r="H136" s="31"/>
      <c r="I136" s="31"/>
    </row>
    <row r="137" spans="1:9" s="22" customFormat="1" ht="12.75" customHeight="1">
      <c r="A137" s="24" t="s">
        <v>11</v>
      </c>
      <c r="B137" s="55">
        <v>0</v>
      </c>
      <c r="C137" s="52">
        <f aca="true" t="shared" si="15" ref="C137:C142">B137/$B$142</f>
        <v>0</v>
      </c>
      <c r="D137" s="48"/>
      <c r="E137" s="31"/>
      <c r="F137" s="31"/>
      <c r="G137" s="31"/>
      <c r="H137" s="31"/>
      <c r="I137" s="31"/>
    </row>
    <row r="138" spans="1:254" ht="12.75">
      <c r="A138" s="24" t="s">
        <v>12</v>
      </c>
      <c r="B138" s="27">
        <v>1</v>
      </c>
      <c r="C138" s="52">
        <f t="shared" si="15"/>
        <v>0.09090909090909091</v>
      </c>
      <c r="D138" s="47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T138" s="17"/>
    </row>
    <row r="139" spans="1:254" ht="12.75">
      <c r="A139" s="24" t="s">
        <v>13</v>
      </c>
      <c r="B139" s="27">
        <v>4</v>
      </c>
      <c r="C139" s="52">
        <f t="shared" si="15"/>
        <v>0.36363636363636365</v>
      </c>
      <c r="D139" s="44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T139" s="17"/>
    </row>
    <row r="140" spans="1:254" ht="12.75">
      <c r="A140" s="24" t="s">
        <v>14</v>
      </c>
      <c r="B140" s="27">
        <v>5</v>
      </c>
      <c r="C140" s="52">
        <f t="shared" si="15"/>
        <v>0.45454545454545453</v>
      </c>
      <c r="D140" s="44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T140" s="17"/>
    </row>
    <row r="141" spans="1:254" ht="12.75">
      <c r="A141" s="24" t="s">
        <v>15</v>
      </c>
      <c r="B141" s="27">
        <v>1</v>
      </c>
      <c r="C141" s="52">
        <f t="shared" si="15"/>
        <v>0.09090909090909091</v>
      </c>
      <c r="D141" s="44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T141" s="17"/>
    </row>
    <row r="142" spans="1:254" ht="12.75">
      <c r="A142" s="25" t="s">
        <v>7</v>
      </c>
      <c r="B142" s="28">
        <f>SUM(B137:B141)</f>
        <v>11</v>
      </c>
      <c r="C142" s="36">
        <f t="shared" si="15"/>
        <v>1</v>
      </c>
      <c r="D142" s="44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T142" s="17"/>
    </row>
    <row r="143" spans="1:254" ht="12.75">
      <c r="A143" s="49" t="s">
        <v>16</v>
      </c>
      <c r="B143" s="92">
        <v>3.54</v>
      </c>
      <c r="C143" s="41"/>
      <c r="D143" s="44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T143" s="17"/>
    </row>
    <row r="144" spans="1:9" s="22" customFormat="1" ht="12.75" customHeight="1">
      <c r="A144" s="25"/>
      <c r="B144" s="154" t="s">
        <v>8</v>
      </c>
      <c r="C144" s="154"/>
      <c r="D144" s="48"/>
      <c r="E144" s="31"/>
      <c r="F144" s="31"/>
      <c r="G144" s="31"/>
      <c r="H144" s="31"/>
      <c r="I144" s="31"/>
    </row>
    <row r="145" spans="1:9" s="22" customFormat="1" ht="12.75" customHeight="1">
      <c r="A145" s="24" t="s">
        <v>11</v>
      </c>
      <c r="B145" s="55">
        <v>0</v>
      </c>
      <c r="C145" s="52">
        <f aca="true" t="shared" si="16" ref="C145:C150">B145/$B$150</f>
        <v>0</v>
      </c>
      <c r="D145" s="48"/>
      <c r="E145" s="31"/>
      <c r="F145" s="31"/>
      <c r="G145" s="31"/>
      <c r="H145" s="31"/>
      <c r="I145" s="31"/>
    </row>
    <row r="146" spans="1:254" ht="12.75">
      <c r="A146" s="24" t="s">
        <v>12</v>
      </c>
      <c r="B146" s="27">
        <v>0</v>
      </c>
      <c r="C146" s="52">
        <f t="shared" si="16"/>
        <v>0</v>
      </c>
      <c r="D146" s="47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T146" s="17"/>
    </row>
    <row r="147" spans="1:254" ht="12.75">
      <c r="A147" s="24" t="s">
        <v>13</v>
      </c>
      <c r="B147" s="27">
        <v>0</v>
      </c>
      <c r="C147" s="52">
        <f t="shared" si="16"/>
        <v>0</v>
      </c>
      <c r="D147" s="44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T147" s="17"/>
    </row>
    <row r="148" spans="1:254" ht="12.75">
      <c r="A148" s="24" t="s">
        <v>14</v>
      </c>
      <c r="B148" s="27">
        <v>2</v>
      </c>
      <c r="C148" s="52">
        <f t="shared" si="16"/>
        <v>0.6666666666666666</v>
      </c>
      <c r="D148" s="44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T148" s="17"/>
    </row>
    <row r="149" spans="1:254" ht="12.75">
      <c r="A149" s="24" t="s">
        <v>15</v>
      </c>
      <c r="B149" s="27">
        <v>1</v>
      </c>
      <c r="C149" s="52">
        <f t="shared" si="16"/>
        <v>0.3333333333333333</v>
      </c>
      <c r="D149" s="44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T149" s="17"/>
    </row>
    <row r="150" spans="1:254" ht="12.75">
      <c r="A150" s="25" t="s">
        <v>7</v>
      </c>
      <c r="B150" s="28">
        <f>SUM(B145:B149)</f>
        <v>3</v>
      </c>
      <c r="C150" s="36">
        <f t="shared" si="16"/>
        <v>1</v>
      </c>
      <c r="D150" s="44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T150" s="17"/>
    </row>
    <row r="151" spans="1:254" ht="12.75">
      <c r="A151" s="50" t="s">
        <v>16</v>
      </c>
      <c r="B151" s="93">
        <v>4.33</v>
      </c>
      <c r="C151" s="42"/>
      <c r="D151" s="44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T151" s="17"/>
    </row>
    <row r="152" spans="1:9" s="29" customFormat="1" ht="24.75" customHeight="1">
      <c r="A152" s="150" t="s">
        <v>37</v>
      </c>
      <c r="B152" s="150"/>
      <c r="C152" s="150"/>
      <c r="D152" s="48"/>
      <c r="E152" s="31"/>
      <c r="F152" s="31"/>
      <c r="G152" s="31"/>
      <c r="H152" s="31"/>
      <c r="I152" s="31"/>
    </row>
    <row r="153" spans="1:4" ht="12.75">
      <c r="A153" s="66"/>
      <c r="D153" s="48"/>
    </row>
  </sheetData>
  <sheetProtection/>
  <mergeCells count="21">
    <mergeCell ref="B24:C24"/>
    <mergeCell ref="B32:C32"/>
    <mergeCell ref="A1:C1"/>
    <mergeCell ref="A2:C2"/>
    <mergeCell ref="B5:C5"/>
    <mergeCell ref="B23:C23"/>
    <mergeCell ref="A152:C152"/>
    <mergeCell ref="B96:C96"/>
    <mergeCell ref="B104:C104"/>
    <mergeCell ref="B112:C112"/>
    <mergeCell ref="B144:C144"/>
    <mergeCell ref="B120:C120"/>
    <mergeCell ref="B128:C128"/>
    <mergeCell ref="B136:C136"/>
    <mergeCell ref="B88:C88"/>
    <mergeCell ref="B40:C40"/>
    <mergeCell ref="B56:C56"/>
    <mergeCell ref="B64:C64"/>
    <mergeCell ref="B80:C80"/>
    <mergeCell ref="B48:C48"/>
    <mergeCell ref="B72:C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IV28"/>
  <sheetViews>
    <sheetView zoomScalePageLayoutView="0" workbookViewId="0" topLeftCell="A5">
      <selection activeCell="A2" sqref="A1:IV16384"/>
    </sheetView>
  </sheetViews>
  <sheetFormatPr defaultColWidth="9.140625" defaultRowHeight="12.75"/>
  <cols>
    <col min="1" max="1" width="36.7109375" style="31" customWidth="1"/>
    <col min="2" max="2" width="8.7109375" style="31" customWidth="1"/>
    <col min="3" max="3" width="16.7109375" style="31" customWidth="1"/>
    <col min="4" max="10" width="8.7109375" style="31" customWidth="1"/>
    <col min="11" max="252" width="9.28125" style="31" customWidth="1"/>
  </cols>
  <sheetData>
    <row r="1" spans="1:256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58"/>
      <c r="IU1" s="60"/>
      <c r="IV1" s="60"/>
    </row>
    <row r="2" spans="1:254" s="17" customFormat="1" ht="24" customHeight="1">
      <c r="A2" s="157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IS2"/>
      <c r="IT2"/>
    </row>
    <row r="3" spans="1:254" s="17" customFormat="1" ht="6.75" customHeight="1">
      <c r="A3" s="18"/>
      <c r="B3" s="18"/>
      <c r="C3" s="18"/>
      <c r="D3" s="18"/>
      <c r="IS3"/>
      <c r="IT3"/>
    </row>
    <row r="4" spans="1:10" s="22" customFormat="1" ht="39" customHeight="1">
      <c r="A4" s="155" t="s">
        <v>154</v>
      </c>
      <c r="B4" s="162" t="s">
        <v>145</v>
      </c>
      <c r="C4" s="162"/>
      <c r="D4" s="159" t="s">
        <v>176</v>
      </c>
      <c r="E4" s="159"/>
      <c r="F4" s="159"/>
      <c r="G4" s="159"/>
      <c r="H4" s="159"/>
      <c r="I4" s="159"/>
      <c r="J4" s="160" t="s">
        <v>16</v>
      </c>
    </row>
    <row r="5" spans="1:10" s="22" customFormat="1" ht="36" customHeight="1">
      <c r="A5" s="156"/>
      <c r="B5" s="89" t="s">
        <v>144</v>
      </c>
      <c r="C5" s="97" t="s">
        <v>146</v>
      </c>
      <c r="D5" s="68" t="s">
        <v>11</v>
      </c>
      <c r="E5" s="68" t="s">
        <v>12</v>
      </c>
      <c r="F5" s="68" t="s">
        <v>13</v>
      </c>
      <c r="G5" s="68" t="s">
        <v>14</v>
      </c>
      <c r="H5" s="68" t="s">
        <v>15</v>
      </c>
      <c r="I5" s="68" t="s">
        <v>7</v>
      </c>
      <c r="J5" s="161"/>
    </row>
    <row r="6" spans="1:10" s="22" customFormat="1" ht="18" customHeight="1">
      <c r="A6" s="25"/>
      <c r="B6" s="25"/>
      <c r="C6" s="25"/>
      <c r="D6" s="158" t="s">
        <v>72</v>
      </c>
      <c r="E6" s="158"/>
      <c r="F6" s="158"/>
      <c r="G6" s="158"/>
      <c r="H6" s="158"/>
      <c r="I6" s="158"/>
      <c r="J6" s="51"/>
    </row>
    <row r="7" spans="1:10" s="22" customFormat="1" ht="12.75">
      <c r="A7" s="67" t="s">
        <v>67</v>
      </c>
      <c r="B7" s="53">
        <v>48</v>
      </c>
      <c r="C7" s="102">
        <f aca="true" t="shared" si="0" ref="C7:C22">B7/52</f>
        <v>0.9230769230769231</v>
      </c>
      <c r="D7" s="82">
        <v>0</v>
      </c>
      <c r="E7" s="82">
        <v>0.020833333333333332</v>
      </c>
      <c r="F7" s="82">
        <v>0.14583333333333334</v>
      </c>
      <c r="G7" s="82">
        <v>0.4375</v>
      </c>
      <c r="H7" s="82">
        <v>0.3958333333333333</v>
      </c>
      <c r="I7" s="83">
        <v>1</v>
      </c>
      <c r="J7" s="99">
        <v>4.21</v>
      </c>
    </row>
    <row r="8" spans="1:10" s="22" customFormat="1" ht="26.25">
      <c r="A8" s="67" t="s">
        <v>65</v>
      </c>
      <c r="B8" s="53">
        <v>39</v>
      </c>
      <c r="C8" s="102">
        <f t="shared" si="0"/>
        <v>0.75</v>
      </c>
      <c r="D8" s="82">
        <v>0</v>
      </c>
      <c r="E8" s="82">
        <v>0.02564102564102564</v>
      </c>
      <c r="F8" s="82">
        <v>0.15384615384615385</v>
      </c>
      <c r="G8" s="82">
        <v>0.5128205128205128</v>
      </c>
      <c r="H8" s="82">
        <v>0.3076923076923077</v>
      </c>
      <c r="I8" s="83">
        <v>1</v>
      </c>
      <c r="J8" s="99">
        <v>4.102</v>
      </c>
    </row>
    <row r="9" spans="1:10" s="22" customFormat="1" ht="12.75">
      <c r="A9" s="67" t="s">
        <v>66</v>
      </c>
      <c r="B9" s="53">
        <v>24</v>
      </c>
      <c r="C9" s="102">
        <f t="shared" si="0"/>
        <v>0.46153846153846156</v>
      </c>
      <c r="D9" s="82">
        <v>0</v>
      </c>
      <c r="E9" s="82">
        <v>0</v>
      </c>
      <c r="F9" s="82">
        <v>0.16666666666666666</v>
      </c>
      <c r="G9" s="82">
        <v>0.5416666666666666</v>
      </c>
      <c r="H9" s="82">
        <v>0.2916666666666667</v>
      </c>
      <c r="I9" s="83">
        <v>1</v>
      </c>
      <c r="J9" s="99">
        <v>4.125</v>
      </c>
    </row>
    <row r="10" spans="1:10" s="22" customFormat="1" ht="12.75">
      <c r="A10" s="67" t="s">
        <v>60</v>
      </c>
      <c r="B10" s="53">
        <v>22</v>
      </c>
      <c r="C10" s="102">
        <f t="shared" si="0"/>
        <v>0.4230769230769231</v>
      </c>
      <c r="D10" s="82">
        <v>0</v>
      </c>
      <c r="E10" s="82">
        <v>0</v>
      </c>
      <c r="F10" s="82">
        <v>0.13636363636363635</v>
      </c>
      <c r="G10" s="82">
        <v>0.45454545454545453</v>
      </c>
      <c r="H10" s="82">
        <v>0.4090909090909091</v>
      </c>
      <c r="I10" s="83">
        <v>1</v>
      </c>
      <c r="J10" s="99">
        <v>4.27</v>
      </c>
    </row>
    <row r="11" spans="1:10" s="22" customFormat="1" ht="12.75">
      <c r="A11" s="67" t="s">
        <v>59</v>
      </c>
      <c r="B11" s="53">
        <v>16</v>
      </c>
      <c r="C11" s="102">
        <f t="shared" si="0"/>
        <v>0.3076923076923077</v>
      </c>
      <c r="D11" s="82">
        <v>0</v>
      </c>
      <c r="E11" s="82">
        <v>0.0625</v>
      </c>
      <c r="F11" s="82">
        <v>0.125</v>
      </c>
      <c r="G11" s="82">
        <v>0.5625</v>
      </c>
      <c r="H11" s="82">
        <v>0.25</v>
      </c>
      <c r="I11" s="83">
        <v>1</v>
      </c>
      <c r="J11" s="99">
        <v>4</v>
      </c>
    </row>
    <row r="12" spans="1:254" ht="12.75">
      <c r="A12" s="67" t="s">
        <v>68</v>
      </c>
      <c r="B12" s="53">
        <v>14</v>
      </c>
      <c r="C12" s="102">
        <f t="shared" si="0"/>
        <v>0.2692307692307692</v>
      </c>
      <c r="D12" s="75">
        <v>0</v>
      </c>
      <c r="E12" s="75">
        <v>0</v>
      </c>
      <c r="F12" s="75">
        <v>0.07142857142857142</v>
      </c>
      <c r="G12" s="75">
        <v>0.35714285714285715</v>
      </c>
      <c r="H12" s="75">
        <v>0.5714285714285714</v>
      </c>
      <c r="I12" s="76">
        <v>1</v>
      </c>
      <c r="J12" s="101">
        <v>4.5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17"/>
    </row>
    <row r="13" spans="1:10" s="22" customFormat="1" ht="12.75">
      <c r="A13" s="67" t="s">
        <v>56</v>
      </c>
      <c r="B13" s="53">
        <v>14</v>
      </c>
      <c r="C13" s="102">
        <f t="shared" si="0"/>
        <v>0.2692307692307692</v>
      </c>
      <c r="D13" s="82">
        <v>0</v>
      </c>
      <c r="E13" s="82">
        <v>0.07142857142857142</v>
      </c>
      <c r="F13" s="82">
        <v>0.07142857142857142</v>
      </c>
      <c r="G13" s="82">
        <v>0.5</v>
      </c>
      <c r="H13" s="82">
        <v>0.35714285714285715</v>
      </c>
      <c r="I13" s="83">
        <v>1</v>
      </c>
      <c r="J13" s="99">
        <v>4.14</v>
      </c>
    </row>
    <row r="14" spans="1:10" s="22" customFormat="1" ht="12.75">
      <c r="A14" s="67" t="s">
        <v>64</v>
      </c>
      <c r="B14" s="53">
        <v>12</v>
      </c>
      <c r="C14" s="102">
        <f t="shared" si="0"/>
        <v>0.23076923076923078</v>
      </c>
      <c r="D14" s="82">
        <v>0</v>
      </c>
      <c r="E14" s="82">
        <v>0.08333333333333333</v>
      </c>
      <c r="F14" s="82">
        <v>0.3333333333333333</v>
      </c>
      <c r="G14" s="82">
        <v>0.25</v>
      </c>
      <c r="H14" s="82">
        <v>0.3333333333333333</v>
      </c>
      <c r="I14" s="83">
        <v>1</v>
      </c>
      <c r="J14" s="99">
        <v>3.83</v>
      </c>
    </row>
    <row r="15" spans="1:10" s="22" customFormat="1" ht="12.75">
      <c r="A15" s="67" t="s">
        <v>54</v>
      </c>
      <c r="B15" s="53">
        <v>11</v>
      </c>
      <c r="C15" s="102">
        <f t="shared" si="0"/>
        <v>0.21153846153846154</v>
      </c>
      <c r="D15" s="82">
        <v>0</v>
      </c>
      <c r="E15" s="82">
        <v>0.09090909090909091</v>
      </c>
      <c r="F15" s="82">
        <v>0.36363636363636365</v>
      </c>
      <c r="G15" s="82">
        <v>0.45454545454545453</v>
      </c>
      <c r="H15" s="82">
        <v>0.09090909090909091</v>
      </c>
      <c r="I15" s="83">
        <v>1</v>
      </c>
      <c r="J15" s="99">
        <v>3.54</v>
      </c>
    </row>
    <row r="16" spans="1:10" s="22" customFormat="1" ht="12.75">
      <c r="A16" s="67" t="s">
        <v>58</v>
      </c>
      <c r="B16" s="53">
        <v>8</v>
      </c>
      <c r="C16" s="102">
        <f t="shared" si="0"/>
        <v>0.15384615384615385</v>
      </c>
      <c r="D16" s="82">
        <v>0</v>
      </c>
      <c r="E16" s="82">
        <v>0</v>
      </c>
      <c r="F16" s="82">
        <v>0.125</v>
      </c>
      <c r="G16" s="82">
        <v>0.5</v>
      </c>
      <c r="H16" s="82">
        <v>0.375</v>
      </c>
      <c r="I16" s="83">
        <v>1</v>
      </c>
      <c r="J16" s="99">
        <v>4.25</v>
      </c>
    </row>
    <row r="17" spans="1:10" s="22" customFormat="1" ht="12.75">
      <c r="A17" s="67" t="s">
        <v>62</v>
      </c>
      <c r="B17" s="53">
        <v>5</v>
      </c>
      <c r="C17" s="102">
        <f t="shared" si="0"/>
        <v>0.09615384615384616</v>
      </c>
      <c r="D17" s="82">
        <v>0</v>
      </c>
      <c r="E17" s="82">
        <v>0</v>
      </c>
      <c r="F17" s="82">
        <v>0.4</v>
      </c>
      <c r="G17" s="82">
        <v>0.4</v>
      </c>
      <c r="H17" s="82">
        <v>0.2</v>
      </c>
      <c r="I17" s="83">
        <v>1</v>
      </c>
      <c r="J17" s="99">
        <v>3.8</v>
      </c>
    </row>
    <row r="18" spans="1:254" ht="12" customHeight="1">
      <c r="A18" s="67" t="s">
        <v>61</v>
      </c>
      <c r="B18" s="53">
        <v>5</v>
      </c>
      <c r="C18" s="102">
        <f t="shared" si="0"/>
        <v>0.09615384615384616</v>
      </c>
      <c r="D18" s="82">
        <v>0</v>
      </c>
      <c r="E18" s="82">
        <v>0</v>
      </c>
      <c r="F18" s="82">
        <v>0.2</v>
      </c>
      <c r="G18" s="82">
        <v>0.6</v>
      </c>
      <c r="H18" s="82">
        <v>0.2</v>
      </c>
      <c r="I18" s="83">
        <v>1</v>
      </c>
      <c r="J18" s="99">
        <v>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T18" s="17"/>
    </row>
    <row r="19" spans="1:254" ht="12.75">
      <c r="A19" s="67" t="s">
        <v>57</v>
      </c>
      <c r="B19" s="53">
        <v>5</v>
      </c>
      <c r="C19" s="102">
        <f t="shared" si="0"/>
        <v>0.09615384615384616</v>
      </c>
      <c r="D19" s="82">
        <v>0</v>
      </c>
      <c r="E19" s="82">
        <v>0</v>
      </c>
      <c r="F19" s="82">
        <v>0.6</v>
      </c>
      <c r="G19" s="82">
        <v>0.4</v>
      </c>
      <c r="H19" s="82">
        <v>0</v>
      </c>
      <c r="I19" s="83">
        <v>1</v>
      </c>
      <c r="J19" s="99">
        <v>3.4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T19" s="17"/>
    </row>
    <row r="20" spans="1:254" ht="12.75">
      <c r="A20" s="23" t="s">
        <v>55</v>
      </c>
      <c r="B20" s="53">
        <v>5</v>
      </c>
      <c r="C20" s="102">
        <f t="shared" si="0"/>
        <v>0.09615384615384616</v>
      </c>
      <c r="D20" s="82">
        <v>0</v>
      </c>
      <c r="E20" s="82">
        <v>0</v>
      </c>
      <c r="F20" s="82">
        <v>0</v>
      </c>
      <c r="G20" s="82">
        <v>0.6</v>
      </c>
      <c r="H20" s="82">
        <v>0.4</v>
      </c>
      <c r="I20" s="83">
        <v>1</v>
      </c>
      <c r="J20" s="99">
        <v>4.4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T20" s="17"/>
    </row>
    <row r="21" spans="1:254" ht="12.75">
      <c r="A21" s="67" t="s">
        <v>63</v>
      </c>
      <c r="B21" s="53">
        <v>3</v>
      </c>
      <c r="C21" s="102">
        <f t="shared" si="0"/>
        <v>0.057692307692307696</v>
      </c>
      <c r="D21" s="82">
        <v>0</v>
      </c>
      <c r="E21" s="82">
        <v>0</v>
      </c>
      <c r="F21" s="82">
        <v>0.3333333333333333</v>
      </c>
      <c r="G21" s="82">
        <v>0.3333333333333333</v>
      </c>
      <c r="H21" s="82">
        <v>0.3333333333333333</v>
      </c>
      <c r="I21" s="83">
        <v>1</v>
      </c>
      <c r="J21" s="99">
        <v>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T21" s="17"/>
    </row>
    <row r="22" spans="1:254" ht="12.75">
      <c r="A22" s="34" t="s">
        <v>8</v>
      </c>
      <c r="B22" s="72">
        <v>3</v>
      </c>
      <c r="C22" s="103">
        <f t="shared" si="0"/>
        <v>0.057692307692307696</v>
      </c>
      <c r="D22" s="84">
        <v>0</v>
      </c>
      <c r="E22" s="84">
        <v>0</v>
      </c>
      <c r="F22" s="84">
        <v>0</v>
      </c>
      <c r="G22" s="84">
        <v>0.6666666666666666</v>
      </c>
      <c r="H22" s="84">
        <v>0.3333333333333333</v>
      </c>
      <c r="I22" s="85">
        <v>1</v>
      </c>
      <c r="J22" s="100">
        <v>4.33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T22" s="17"/>
    </row>
    <row r="23" spans="1:10" s="29" customFormat="1" ht="24.75" customHeight="1">
      <c r="A23" s="150" t="s">
        <v>37</v>
      </c>
      <c r="B23" s="150"/>
      <c r="C23" s="150"/>
      <c r="D23" s="150"/>
      <c r="E23" s="150"/>
      <c r="F23" s="150"/>
      <c r="G23" s="150"/>
      <c r="H23" s="150"/>
      <c r="I23" s="150"/>
      <c r="J23" s="150"/>
    </row>
    <row r="27" ht="12.75">
      <c r="D27" s="32"/>
    </row>
    <row r="28" ht="12.75">
      <c r="D28" s="32"/>
    </row>
  </sheetData>
  <sheetProtection/>
  <mergeCells count="8">
    <mergeCell ref="A23:J23"/>
    <mergeCell ref="A1:J1"/>
    <mergeCell ref="A2:J2"/>
    <mergeCell ref="A4:A5"/>
    <mergeCell ref="D4:I4"/>
    <mergeCell ref="J4:J5"/>
    <mergeCell ref="D6:I6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P25"/>
  <sheetViews>
    <sheetView zoomScalePageLayoutView="0" workbookViewId="0" topLeftCell="A1">
      <selection activeCell="A3" sqref="A1:A16384"/>
    </sheetView>
  </sheetViews>
  <sheetFormatPr defaultColWidth="9.28125" defaultRowHeight="12.75"/>
  <cols>
    <col min="1" max="1" width="32.7109375" style="31" customWidth="1"/>
    <col min="2" max="5" width="9.7109375" style="31" customWidth="1"/>
    <col min="6" max="6" width="0.9921875" style="31" customWidth="1"/>
    <col min="7" max="7" width="9.7109375" style="43" customWidth="1"/>
    <col min="8" max="10" width="9.7109375" style="31" customWidth="1"/>
    <col min="11" max="13" width="9.28125" style="31" customWidth="1"/>
    <col min="14" max="14" width="11.00390625" style="31" customWidth="1"/>
    <col min="15" max="16384" width="9.28125" style="31" customWidth="1"/>
  </cols>
  <sheetData>
    <row r="1" spans="1:13" s="59" customFormat="1" ht="18" customHeight="1">
      <c r="A1" s="153" t="s">
        <v>21</v>
      </c>
      <c r="B1" s="153"/>
      <c r="C1" s="153"/>
      <c r="D1" s="153"/>
      <c r="E1" s="153"/>
      <c r="F1" s="153"/>
      <c r="G1" s="153"/>
      <c r="H1" s="57"/>
      <c r="I1" s="58"/>
      <c r="J1" s="58"/>
      <c r="K1" s="58"/>
      <c r="L1" s="58"/>
      <c r="M1" s="58"/>
    </row>
    <row r="2" spans="1:13" s="17" customFormat="1" ht="27" customHeight="1">
      <c r="A2" s="151" t="s">
        <v>211</v>
      </c>
      <c r="B2" s="151"/>
      <c r="C2" s="151"/>
      <c r="D2" s="151"/>
      <c r="E2" s="151"/>
      <c r="F2" s="151"/>
      <c r="G2" s="151"/>
      <c r="H2" s="151"/>
      <c r="I2" s="151"/>
      <c r="J2" s="151"/>
      <c r="K2" s="31"/>
      <c r="L2" s="31"/>
      <c r="M2" s="31"/>
    </row>
    <row r="3" spans="1:13" s="17" customFormat="1" ht="6.75" customHeight="1">
      <c r="A3" s="18"/>
      <c r="B3" s="18"/>
      <c r="C3" s="18"/>
      <c r="D3" s="18"/>
      <c r="E3" s="18"/>
      <c r="F3" s="18"/>
      <c r="G3" s="35"/>
      <c r="H3" s="44"/>
      <c r="I3" s="31"/>
      <c r="J3" s="31"/>
      <c r="K3" s="31"/>
      <c r="L3" s="31"/>
      <c r="M3" s="31"/>
    </row>
    <row r="4" spans="1:16" s="22" customFormat="1" ht="27" customHeight="1">
      <c r="A4" s="20" t="s">
        <v>4</v>
      </c>
      <c r="B4" s="130" t="s">
        <v>7</v>
      </c>
      <c r="C4" s="130" t="s">
        <v>33</v>
      </c>
      <c r="D4" s="130" t="s">
        <v>34</v>
      </c>
      <c r="E4" s="130" t="s">
        <v>35</v>
      </c>
      <c r="F4" s="136"/>
      <c r="G4" s="130" t="s">
        <v>7</v>
      </c>
      <c r="H4" s="130" t="s">
        <v>33</v>
      </c>
      <c r="I4" s="130" t="s">
        <v>34</v>
      </c>
      <c r="J4" s="130" t="s">
        <v>35</v>
      </c>
      <c r="K4" s="126"/>
      <c r="L4" s="31"/>
      <c r="M4" s="17"/>
      <c r="N4" s="17"/>
      <c r="O4" s="17"/>
      <c r="P4" s="17"/>
    </row>
    <row r="5" spans="1:13" s="22" customFormat="1" ht="27" customHeight="1">
      <c r="A5" s="25"/>
      <c r="B5" s="164" t="s">
        <v>210</v>
      </c>
      <c r="C5" s="164"/>
      <c r="D5" s="164"/>
      <c r="E5" s="164"/>
      <c r="F5" s="164"/>
      <c r="G5" s="164"/>
      <c r="H5" s="164"/>
      <c r="I5" s="164"/>
      <c r="J5" s="164"/>
      <c r="K5" s="31"/>
      <c r="L5" s="31"/>
      <c r="M5" s="31"/>
    </row>
    <row r="6" spans="1:13" s="22" customFormat="1" ht="14.25" customHeight="1">
      <c r="A6" s="25"/>
      <c r="B6" s="152" t="s">
        <v>184</v>
      </c>
      <c r="C6" s="152"/>
      <c r="D6" s="152"/>
      <c r="E6" s="152"/>
      <c r="F6" s="136"/>
      <c r="G6" s="152" t="s">
        <v>185</v>
      </c>
      <c r="H6" s="152"/>
      <c r="I6" s="152"/>
      <c r="J6" s="152"/>
      <c r="K6" s="27"/>
      <c r="L6" s="28"/>
      <c r="M6" s="81"/>
    </row>
    <row r="7" spans="1:13" s="22" customFormat="1" ht="14.25" customHeight="1">
      <c r="A7" s="25" t="s">
        <v>222</v>
      </c>
      <c r="B7" s="133">
        <v>52</v>
      </c>
      <c r="C7" s="133">
        <v>11</v>
      </c>
      <c r="D7" s="133">
        <v>33</v>
      </c>
      <c r="E7" s="133">
        <v>8</v>
      </c>
      <c r="F7" s="136"/>
      <c r="G7" s="141"/>
      <c r="H7" s="141"/>
      <c r="I7" s="141"/>
      <c r="J7" s="141"/>
      <c r="K7" s="27"/>
      <c r="L7" s="28"/>
      <c r="M7" s="81"/>
    </row>
    <row r="8" spans="1:13" s="22" customFormat="1" ht="14.25" customHeight="1">
      <c r="A8" s="25"/>
      <c r="B8" s="141"/>
      <c r="C8" s="141"/>
      <c r="D8" s="141"/>
      <c r="E8" s="141"/>
      <c r="F8" s="136"/>
      <c r="G8" s="141"/>
      <c r="H8" s="141"/>
      <c r="I8" s="141"/>
      <c r="J8" s="141"/>
      <c r="K8" s="27"/>
      <c r="L8" s="28"/>
      <c r="M8" s="81"/>
    </row>
    <row r="9" spans="1:10" ht="12.75">
      <c r="A9" s="67" t="s">
        <v>68</v>
      </c>
      <c r="B9" s="133">
        <v>14</v>
      </c>
      <c r="C9" s="31">
        <v>1</v>
      </c>
      <c r="D9" s="31">
        <v>12</v>
      </c>
      <c r="E9" s="31">
        <v>1</v>
      </c>
      <c r="F9" s="136"/>
      <c r="G9" s="139">
        <f>B9/52</f>
        <v>0.2692307692307692</v>
      </c>
      <c r="H9" s="102">
        <f>C9/11</f>
        <v>0.09090909090909091</v>
      </c>
      <c r="I9" s="102">
        <f>D9/33</f>
        <v>0.36363636363636365</v>
      </c>
      <c r="J9" s="102">
        <f>E9/8</f>
        <v>0.125</v>
      </c>
    </row>
    <row r="10" spans="1:10" ht="12.75">
      <c r="A10" s="67" t="s">
        <v>67</v>
      </c>
      <c r="B10" s="133">
        <v>48</v>
      </c>
      <c r="C10" s="31">
        <v>10</v>
      </c>
      <c r="D10" s="31">
        <v>31</v>
      </c>
      <c r="E10" s="31">
        <v>7</v>
      </c>
      <c r="F10" s="136"/>
      <c r="G10" s="139">
        <f aca="true" t="shared" si="0" ref="G10:G24">B10/52</f>
        <v>0.9230769230769231</v>
      </c>
      <c r="H10" s="102">
        <f aca="true" t="shared" si="1" ref="H10:H24">C10/11</f>
        <v>0.9090909090909091</v>
      </c>
      <c r="I10" s="102">
        <f aca="true" t="shared" si="2" ref="I10:I24">D10/33</f>
        <v>0.9393939393939394</v>
      </c>
      <c r="J10" s="102">
        <f aca="true" t="shared" si="3" ref="J10:J24">E10/8</f>
        <v>0.875</v>
      </c>
    </row>
    <row r="11" spans="1:10" ht="12.75">
      <c r="A11" s="67" t="s">
        <v>66</v>
      </c>
      <c r="B11" s="133">
        <v>24</v>
      </c>
      <c r="C11" s="31">
        <v>4</v>
      </c>
      <c r="D11" s="31">
        <v>18</v>
      </c>
      <c r="E11" s="31">
        <v>2</v>
      </c>
      <c r="F11" s="136"/>
      <c r="G11" s="139">
        <f t="shared" si="0"/>
        <v>0.46153846153846156</v>
      </c>
      <c r="H11" s="102">
        <f t="shared" si="1"/>
        <v>0.36363636363636365</v>
      </c>
      <c r="I11" s="102">
        <f t="shared" si="2"/>
        <v>0.5454545454545454</v>
      </c>
      <c r="J11" s="102">
        <f t="shared" si="3"/>
        <v>0.25</v>
      </c>
    </row>
    <row r="12" spans="1:10" ht="26.25">
      <c r="A12" s="67" t="s">
        <v>65</v>
      </c>
      <c r="B12" s="133">
        <v>39</v>
      </c>
      <c r="C12" s="31">
        <v>6</v>
      </c>
      <c r="D12" s="31">
        <v>26</v>
      </c>
      <c r="E12" s="31">
        <v>7</v>
      </c>
      <c r="F12" s="136"/>
      <c r="G12" s="139">
        <f t="shared" si="0"/>
        <v>0.75</v>
      </c>
      <c r="H12" s="102">
        <f t="shared" si="1"/>
        <v>0.5454545454545454</v>
      </c>
      <c r="I12" s="102">
        <f t="shared" si="2"/>
        <v>0.7878787878787878</v>
      </c>
      <c r="J12" s="102">
        <f t="shared" si="3"/>
        <v>0.875</v>
      </c>
    </row>
    <row r="13" spans="1:10" ht="12.75">
      <c r="A13" s="67" t="s">
        <v>64</v>
      </c>
      <c r="B13" s="133">
        <v>12</v>
      </c>
      <c r="C13" s="31">
        <v>3</v>
      </c>
      <c r="D13" s="31">
        <v>8</v>
      </c>
      <c r="E13" s="31">
        <v>1</v>
      </c>
      <c r="F13" s="136"/>
      <c r="G13" s="139">
        <f t="shared" si="0"/>
        <v>0.23076923076923078</v>
      </c>
      <c r="H13" s="102">
        <f t="shared" si="1"/>
        <v>0.2727272727272727</v>
      </c>
      <c r="I13" s="102">
        <f t="shared" si="2"/>
        <v>0.24242424242424243</v>
      </c>
      <c r="J13" s="102">
        <f t="shared" si="3"/>
        <v>0.125</v>
      </c>
    </row>
    <row r="14" spans="1:10" ht="12.75">
      <c r="A14" s="67" t="s">
        <v>63</v>
      </c>
      <c r="B14" s="133">
        <v>3</v>
      </c>
      <c r="C14" s="31">
        <v>0</v>
      </c>
      <c r="D14" s="31">
        <v>3</v>
      </c>
      <c r="E14" s="31">
        <v>0</v>
      </c>
      <c r="F14" s="136"/>
      <c r="G14" s="139">
        <f t="shared" si="0"/>
        <v>0.057692307692307696</v>
      </c>
      <c r="H14" s="102">
        <f t="shared" si="1"/>
        <v>0</v>
      </c>
      <c r="I14" s="102">
        <f t="shared" si="2"/>
        <v>0.09090909090909091</v>
      </c>
      <c r="J14" s="102">
        <f t="shared" si="3"/>
        <v>0</v>
      </c>
    </row>
    <row r="15" spans="1:10" ht="12.75">
      <c r="A15" s="67" t="s">
        <v>62</v>
      </c>
      <c r="B15" s="133">
        <v>5</v>
      </c>
      <c r="C15" s="31">
        <v>1</v>
      </c>
      <c r="D15" s="31">
        <v>2</v>
      </c>
      <c r="E15" s="31">
        <v>2</v>
      </c>
      <c r="F15" s="136"/>
      <c r="G15" s="139">
        <f t="shared" si="0"/>
        <v>0.09615384615384616</v>
      </c>
      <c r="H15" s="102">
        <f t="shared" si="1"/>
        <v>0.09090909090909091</v>
      </c>
      <c r="I15" s="102">
        <f t="shared" si="2"/>
        <v>0.06060606060606061</v>
      </c>
      <c r="J15" s="102">
        <f t="shared" si="3"/>
        <v>0.25</v>
      </c>
    </row>
    <row r="16" spans="1:10" ht="26.25">
      <c r="A16" s="67" t="s">
        <v>61</v>
      </c>
      <c r="B16" s="133">
        <v>5</v>
      </c>
      <c r="C16" s="31">
        <v>0</v>
      </c>
      <c r="D16" s="31">
        <v>5</v>
      </c>
      <c r="E16" s="31">
        <v>0</v>
      </c>
      <c r="F16" s="136"/>
      <c r="G16" s="139">
        <f t="shared" si="0"/>
        <v>0.09615384615384616</v>
      </c>
      <c r="H16" s="102">
        <f t="shared" si="1"/>
        <v>0</v>
      </c>
      <c r="I16" s="102">
        <f t="shared" si="2"/>
        <v>0.15151515151515152</v>
      </c>
      <c r="J16" s="102">
        <f t="shared" si="3"/>
        <v>0</v>
      </c>
    </row>
    <row r="17" spans="1:10" ht="26.25">
      <c r="A17" s="67" t="s">
        <v>60</v>
      </c>
      <c r="B17" s="133">
        <v>22</v>
      </c>
      <c r="C17" s="31">
        <v>5</v>
      </c>
      <c r="D17" s="31">
        <v>12</v>
      </c>
      <c r="E17" s="31">
        <v>5</v>
      </c>
      <c r="F17" s="136"/>
      <c r="G17" s="139">
        <f t="shared" si="0"/>
        <v>0.4230769230769231</v>
      </c>
      <c r="H17" s="102">
        <f t="shared" si="1"/>
        <v>0.45454545454545453</v>
      </c>
      <c r="I17" s="102">
        <f t="shared" si="2"/>
        <v>0.36363636363636365</v>
      </c>
      <c r="J17" s="102">
        <f t="shared" si="3"/>
        <v>0.625</v>
      </c>
    </row>
    <row r="18" spans="1:10" ht="12.75">
      <c r="A18" s="67" t="s">
        <v>59</v>
      </c>
      <c r="B18" s="133">
        <v>16</v>
      </c>
      <c r="C18" s="31">
        <v>4</v>
      </c>
      <c r="D18" s="31">
        <v>11</v>
      </c>
      <c r="E18" s="31">
        <v>1</v>
      </c>
      <c r="F18" s="136"/>
      <c r="G18" s="139">
        <f t="shared" si="0"/>
        <v>0.3076923076923077</v>
      </c>
      <c r="H18" s="102">
        <f t="shared" si="1"/>
        <v>0.36363636363636365</v>
      </c>
      <c r="I18" s="102">
        <f t="shared" si="2"/>
        <v>0.3333333333333333</v>
      </c>
      <c r="J18" s="102">
        <f t="shared" si="3"/>
        <v>0.125</v>
      </c>
    </row>
    <row r="19" spans="1:10" ht="12.75">
      <c r="A19" s="67" t="s">
        <v>58</v>
      </c>
      <c r="B19" s="133">
        <v>8</v>
      </c>
      <c r="C19" s="31">
        <v>0</v>
      </c>
      <c r="D19" s="31">
        <v>5</v>
      </c>
      <c r="E19" s="31">
        <v>3</v>
      </c>
      <c r="F19" s="136"/>
      <c r="G19" s="139">
        <f t="shared" si="0"/>
        <v>0.15384615384615385</v>
      </c>
      <c r="H19" s="102">
        <f t="shared" si="1"/>
        <v>0</v>
      </c>
      <c r="I19" s="102">
        <f t="shared" si="2"/>
        <v>0.15151515151515152</v>
      </c>
      <c r="J19" s="102">
        <f t="shared" si="3"/>
        <v>0.375</v>
      </c>
    </row>
    <row r="20" spans="1:10" ht="12.75">
      <c r="A20" s="67" t="s">
        <v>57</v>
      </c>
      <c r="B20" s="133">
        <v>5</v>
      </c>
      <c r="C20" s="31">
        <v>0</v>
      </c>
      <c r="D20" s="31">
        <v>3</v>
      </c>
      <c r="E20" s="31">
        <v>2</v>
      </c>
      <c r="F20" s="136"/>
      <c r="G20" s="139">
        <f t="shared" si="0"/>
        <v>0.09615384615384616</v>
      </c>
      <c r="H20" s="102">
        <f t="shared" si="1"/>
        <v>0</v>
      </c>
      <c r="I20" s="102">
        <f t="shared" si="2"/>
        <v>0.09090909090909091</v>
      </c>
      <c r="J20" s="102">
        <f t="shared" si="3"/>
        <v>0.25</v>
      </c>
    </row>
    <row r="21" spans="1:10" ht="12.75">
      <c r="A21" s="67" t="s">
        <v>56</v>
      </c>
      <c r="B21" s="133">
        <v>14</v>
      </c>
      <c r="C21" s="31">
        <v>2</v>
      </c>
      <c r="D21" s="31">
        <v>9</v>
      </c>
      <c r="E21" s="31">
        <v>3</v>
      </c>
      <c r="F21" s="136"/>
      <c r="G21" s="139">
        <f t="shared" si="0"/>
        <v>0.2692307692307692</v>
      </c>
      <c r="H21" s="102">
        <f t="shared" si="1"/>
        <v>0.18181818181818182</v>
      </c>
      <c r="I21" s="102">
        <f t="shared" si="2"/>
        <v>0.2727272727272727</v>
      </c>
      <c r="J21" s="102">
        <f t="shared" si="3"/>
        <v>0.375</v>
      </c>
    </row>
    <row r="22" spans="1:10" ht="12.75">
      <c r="A22" s="23" t="s">
        <v>55</v>
      </c>
      <c r="B22" s="133">
        <v>5</v>
      </c>
      <c r="C22" s="31">
        <v>1</v>
      </c>
      <c r="D22" s="31">
        <v>2</v>
      </c>
      <c r="E22" s="31">
        <v>2</v>
      </c>
      <c r="F22" s="136"/>
      <c r="G22" s="139">
        <f t="shared" si="0"/>
        <v>0.09615384615384616</v>
      </c>
      <c r="H22" s="102">
        <f t="shared" si="1"/>
        <v>0.09090909090909091</v>
      </c>
      <c r="I22" s="102">
        <f t="shared" si="2"/>
        <v>0.06060606060606061</v>
      </c>
      <c r="J22" s="102">
        <f t="shared" si="3"/>
        <v>0.25</v>
      </c>
    </row>
    <row r="23" spans="1:10" ht="12.75">
      <c r="A23" s="67" t="s">
        <v>54</v>
      </c>
      <c r="B23" s="133">
        <v>11</v>
      </c>
      <c r="C23" s="31">
        <v>3</v>
      </c>
      <c r="D23" s="31">
        <v>3</v>
      </c>
      <c r="E23" s="31">
        <v>5</v>
      </c>
      <c r="F23" s="136"/>
      <c r="G23" s="139">
        <f t="shared" si="0"/>
        <v>0.21153846153846154</v>
      </c>
      <c r="H23" s="102">
        <f t="shared" si="1"/>
        <v>0.2727272727272727</v>
      </c>
      <c r="I23" s="102">
        <f t="shared" si="2"/>
        <v>0.09090909090909091</v>
      </c>
      <c r="J23" s="102">
        <f t="shared" si="3"/>
        <v>0.625</v>
      </c>
    </row>
    <row r="24" spans="1:10" ht="12.75">
      <c r="A24" s="67" t="s">
        <v>8</v>
      </c>
      <c r="B24" s="133">
        <v>3</v>
      </c>
      <c r="C24" s="31">
        <v>0</v>
      </c>
      <c r="D24" s="31">
        <v>3</v>
      </c>
      <c r="E24" s="31">
        <v>0</v>
      </c>
      <c r="F24" s="136"/>
      <c r="G24" s="139">
        <f t="shared" si="0"/>
        <v>0.057692307692307696</v>
      </c>
      <c r="H24" s="103">
        <f t="shared" si="1"/>
        <v>0</v>
      </c>
      <c r="I24" s="103">
        <f t="shared" si="2"/>
        <v>0.09090909090909091</v>
      </c>
      <c r="J24" s="103">
        <f t="shared" si="3"/>
        <v>0</v>
      </c>
    </row>
    <row r="25" spans="1:13" s="29" customFormat="1" ht="24.75" customHeight="1">
      <c r="A25" s="163" t="s">
        <v>37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31"/>
      <c r="L25" s="31"/>
      <c r="M25" s="31"/>
    </row>
  </sheetData>
  <sheetProtection/>
  <mergeCells count="6">
    <mergeCell ref="B6:E6"/>
    <mergeCell ref="G6:J6"/>
    <mergeCell ref="A25:J25"/>
    <mergeCell ref="A2:J2"/>
    <mergeCell ref="A1:G1"/>
    <mergeCell ref="B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cp:lastPrinted>2023-09-11T07:10:41Z</cp:lastPrinted>
  <dcterms:created xsi:type="dcterms:W3CDTF">2022-04-01T09:10:27Z</dcterms:created>
  <dcterms:modified xsi:type="dcterms:W3CDTF">2023-09-29T09:10:33Z</dcterms:modified>
  <cp:category/>
  <cp:version/>
  <cp:contentType/>
  <cp:contentStatus/>
</cp:coreProperties>
</file>