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Indice" sheetId="1" r:id="rId1"/>
    <sheet name="tav1 " sheetId="2" r:id="rId2"/>
    <sheet name="tav 2" sheetId="3" r:id="rId3"/>
    <sheet name="tav 3" sheetId="4" r:id="rId4"/>
    <sheet name="tav 4" sheetId="5" r:id="rId5"/>
    <sheet name="tav 5" sheetId="6" r:id="rId6"/>
    <sheet name="tav5A" sheetId="7" r:id="rId7"/>
    <sheet name="tav 6" sheetId="8" r:id="rId8"/>
    <sheet name="tav6A" sheetId="9" r:id="rId9"/>
    <sheet name="tav 7" sheetId="10" r:id="rId10"/>
    <sheet name="tav 8" sheetId="11" r:id="rId11"/>
    <sheet name="tav 9" sheetId="12" r:id="rId12"/>
    <sheet name="tav 10" sheetId="13" r:id="rId13"/>
    <sheet name="tav 11" sheetId="14" r:id="rId14"/>
    <sheet name="tav 12" sheetId="15" r:id="rId15"/>
    <sheet name="tav 13" sheetId="16" r:id="rId16"/>
    <sheet name="tav 14" sheetId="17" r:id="rId17"/>
    <sheet name="tav 15" sheetId="18" r:id="rId18"/>
    <sheet name="tav 16" sheetId="19" r:id="rId19"/>
    <sheet name="tav 17" sheetId="20" r:id="rId20"/>
    <sheet name="tav 18" sheetId="21" r:id="rId21"/>
    <sheet name="tav 19" sheetId="22" r:id="rId22"/>
    <sheet name="tav 20" sheetId="23" r:id="rId23"/>
    <sheet name="tav 21" sheetId="24" r:id="rId24"/>
    <sheet name="tav 22" sheetId="25" r:id="rId25"/>
    <sheet name="tav 23" sheetId="26" r:id="rId26"/>
    <sheet name="tav 24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xlnm.Print_Titles" localSheetId="10">'tav 8'!$4:$5</definedName>
    <definedName name="a">#REF!</definedName>
    <definedName name="AAA">#REF!</definedName>
    <definedName name="appo_nazionale_tab_117_CampiIncrociati">#REF!</definedName>
    <definedName name="appo_nazionale_tab_117_CampiIncrociati_1">#REF!</definedName>
    <definedName name="appo_nazionale_tab_117_CampiIncrociati_2">#REF!</definedName>
    <definedName name="appo_nazionale_tab_121_CampiIncrociati">#REF!</definedName>
    <definedName name="appo_nazionale_tab_121_CampiIncrociati_1">#REF!</definedName>
    <definedName name="appo_nazionale_tab_121_CampiIncrociati_2">#REF!</definedName>
    <definedName name="Area">#REF!</definedName>
    <definedName name="a_1">#REF!</definedName>
    <definedName name="a_2">#REF!</definedName>
    <definedName name="B">#REF!</definedName>
    <definedName name="BBB">#REF!</definedName>
    <definedName name="CCC">#REF!</definedName>
    <definedName name="colonna_vuota">('[1]tav 1_1a'!$F$7:$F$57,'[1]tav 1_1a'!$K$7:$K$57)</definedName>
    <definedName name="COST">#REF!</definedName>
    <definedName name="C_">#REF!</definedName>
    <definedName name="D">#REF!</definedName>
    <definedName name="DD">#REF!</definedName>
    <definedName name="E">#REF!</definedName>
    <definedName name="Excel_BuiltIn_Database">#REF!</definedName>
    <definedName name="Excel_BuiltIn_Database_1">#REF!</definedName>
    <definedName name="Excel_BuiltIn_Database_2">#REF!</definedName>
    <definedName name="Excel_BuiltIn_Print_Area_1">#REF!</definedName>
    <definedName name="Excel_BuiltIn_Print_Area_11">'tav 7'!$A$1:$F$3</definedName>
    <definedName name="Excel_BuiltIn_Print_Area_12">#REF!</definedName>
    <definedName name="Excel_BuiltIn_Print_Area_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7">#REF!</definedName>
    <definedName name="Excel_BuiltIn_Print_Titles_19">#REF!</definedName>
    <definedName name="F">#REF!</definedName>
    <definedName name="Foglio1">#REF!</definedName>
    <definedName name="Foglio1_1">#REF!</definedName>
    <definedName name="Foglio1_2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nazionale_111_1_2_3_4">#REF!</definedName>
    <definedName name="nazionale_111_1_2_3_4_1">#REF!</definedName>
    <definedName name="nazionale_111_1_2_3_4_2">#REF!</definedName>
    <definedName name="NAZ_RTIGIANI">#REF!</definedName>
    <definedName name="NAZ_RTIGIANI_1">#REF!</definedName>
    <definedName name="NAZ_RTIGIANI_2">#REF!</definedName>
    <definedName name="P">#REF!</definedName>
    <definedName name="POPY_XLS">#REF!</definedName>
    <definedName name="POPY_XLS_1">#REF!</definedName>
    <definedName name="POPY_XLS_2">#REF!</definedName>
    <definedName name="ppp">'[2]popolazione'!$B$2:$N$104</definedName>
    <definedName name="Q">#REF!</definedName>
    <definedName name="Sheet1">#REF!</definedName>
    <definedName name="sheet2">#REF!</definedName>
    <definedName name="sll_capoluoghi">'[3]17_5'!#REF!</definedName>
    <definedName name="sll_capoluoghi_1">'[3]17_5'!#REF!</definedName>
    <definedName name="sll_capoluoghi_2">'[3]17_5'!#REF!</definedName>
    <definedName name="SPSS">#REF!</definedName>
    <definedName name="SPSS1">#REF!</definedName>
    <definedName name="spss2">#REF!</definedName>
    <definedName name="SPSS_1">#REF!</definedName>
    <definedName name="SPSS_2">#REF!</definedName>
    <definedName name="Tavola_2_15">#REF!</definedName>
    <definedName name="Tavola_2_15_1">#REF!</definedName>
    <definedName name="Tavola_2_15_2">#REF!</definedName>
    <definedName name="Tavola_2_17">#REF!</definedName>
    <definedName name="Tavola_2_17_1">#REF!</definedName>
    <definedName name="Tavola_2_17_2">#REF!</definedName>
    <definedName name="Tav_4_3_CENTRO">#REF!</definedName>
    <definedName name="Tav_4_3_CENTRO_1">#REF!</definedName>
    <definedName name="Tav_4_3_CENTRO_2">#REF!</definedName>
    <definedName name="Tav_4_3_ITALIA">#REF!</definedName>
    <definedName name="Tav_4_3_ITALIA_1">#REF!</definedName>
    <definedName name="Tav_4_3_ITALIA_2">#REF!</definedName>
    <definedName name="Tav_4_3_MEZZOGIORNO">#REF!</definedName>
    <definedName name="Tav_4_3_MEZZOGIORNO_1">#REF!</definedName>
    <definedName name="Tav_4_3_MEZZOGIORNO_2">#REF!</definedName>
    <definedName name="Tav_4_3_NE">#REF!</definedName>
    <definedName name="Tav_4_3_NE_1">#REF!</definedName>
    <definedName name="Tav_4_3_NE_2">#REF!</definedName>
    <definedName name="Tav_4_3_NO">#REF!</definedName>
    <definedName name="Tav_4_3_NORD">#REF!</definedName>
    <definedName name="Tav_4_3_NORD_1">#REF!</definedName>
    <definedName name="Tav_4_3_NORD_2">#REF!</definedName>
    <definedName name="Tav_4_3_NO_1">#REF!</definedName>
    <definedName name="Tav_4_3_NO_2">#REF!</definedName>
    <definedName name="titolo_centrato">('[1]tav 1_1a'!$A$23:$O$23,'[1]tav 1_1a'!$A$40:$O$40)</definedName>
    <definedName name="titolo_cetrato">#REF!</definedName>
    <definedName name="titolo_cetrato_1">#REF!</definedName>
    <definedName name="titolo_cetrato_2">#REF!</definedName>
    <definedName name="TOT">#REF!</definedName>
    <definedName name="wer">#REF!</definedName>
    <definedName name="yyy">'[2]popolazione'!$B$2:$N$104</definedName>
    <definedName name="a" localSheetId="10">#REF!</definedName>
    <definedName name="AAA" localSheetId="10">#REF!</definedName>
    <definedName name="appo_nazionale_tab_117_CampiIncrociati" localSheetId="10">#REF!</definedName>
    <definedName name="appo_nazionale_tab_121_CampiIncrociati" localSheetId="10">#REF!</definedName>
    <definedName name="Area" localSheetId="10">#REF!</definedName>
    <definedName name="B" localSheetId="10">#REF!</definedName>
    <definedName name="BBB" localSheetId="10">#REF!</definedName>
    <definedName name="CCC" localSheetId="10">#REF!</definedName>
    <definedName name="COST" localSheetId="10">#REF!</definedName>
    <definedName name="C_" localSheetId="10">#REF!</definedName>
    <definedName name="D" localSheetId="10">#REF!</definedName>
    <definedName name="DD" localSheetId="10">#REF!</definedName>
    <definedName name="E" localSheetId="10">#REF!</definedName>
    <definedName name="Excel_BuiltIn_Print_Titles" localSheetId="10">'tav 8'!$4:$5</definedName>
    <definedName name="F" localSheetId="10">#REF!</definedName>
    <definedName name="Foglio1" localSheetId="10">#REF!</definedName>
    <definedName name="G" localSheetId="10">#REF!</definedName>
    <definedName name="H" localSheetId="10">#REF!</definedName>
    <definedName name="I" localSheetId="10">#REF!</definedName>
    <definedName name="J" localSheetId="10">#REF!</definedName>
    <definedName name="K" localSheetId="10">#REF!</definedName>
    <definedName name="L" localSheetId="10">#REF!</definedName>
    <definedName name="M" localSheetId="10">#REF!</definedName>
    <definedName name="nazionale_111_1_2_3_4" localSheetId="10">#REF!</definedName>
    <definedName name="NAZ_RTIGIANI" localSheetId="10">#REF!</definedName>
    <definedName name="P" localSheetId="10">#REF!</definedName>
    <definedName name="POPY_XLS" localSheetId="10">#REF!</definedName>
    <definedName name="Q" localSheetId="10">#REF!</definedName>
    <definedName name="Sheet1" localSheetId="10">#REF!</definedName>
    <definedName name="sheet2" localSheetId="10">#REF!</definedName>
    <definedName name="sll_capoluoghi" localSheetId="10">'[11]17.5'!#REF!</definedName>
    <definedName name="SPSS" localSheetId="10">#REF!</definedName>
    <definedName name="SPSS1" localSheetId="10">#REF!</definedName>
    <definedName name="spss2" localSheetId="10">#REF!</definedName>
    <definedName name="Tavola_2_15" localSheetId="10">#REF!</definedName>
    <definedName name="Tavola_2_17" localSheetId="10">#REF!</definedName>
    <definedName name="Tav_4_3_CENTRO" localSheetId="10">#REF!</definedName>
    <definedName name="Tav_4_3_ITALIA" localSheetId="10">#REF!</definedName>
    <definedName name="Tav_4_3_MEZZOGIORNO" localSheetId="10">#REF!</definedName>
    <definedName name="Tav_4_3_NE" localSheetId="10">#REF!</definedName>
    <definedName name="Tav_4_3_NO" localSheetId="10">#REF!</definedName>
    <definedName name="Tav_4_3_NORD" localSheetId="10">#REF!</definedName>
    <definedName name="titolo_cetrato" localSheetId="10">#REF!</definedName>
    <definedName name="TOT" localSheetId="10">#REF!</definedName>
    <definedName name="wer" localSheetId="10">#REF!</definedName>
    <definedName name="Excel_BuiltIn_Print_Area_11" localSheetId="26">'tav 24'!$A$1:$H$3</definedName>
  </definedNames>
  <calcPr fullCalcOnLoad="1"/>
</workbook>
</file>

<file path=xl/sharedStrings.xml><?xml version="1.0" encoding="utf-8"?>
<sst xmlns="http://schemas.openxmlformats.org/spreadsheetml/2006/main" count="2059" uniqueCount="1353">
  <si>
    <t>INDICE</t>
  </si>
  <si>
    <t>Tavola 1 - Aziende agricole  e relativa superficie. Toscana e Italia - Anni 2005, 2007, 2010, 2013 e 2016 (superficie in ettari)</t>
  </si>
  <si>
    <t>Tavola 2 - Superficie agricola aziendale per utilizzazione dei terreni. Toscana e Italia -  Anno 2016</t>
  </si>
  <si>
    <t>Tavola 3 - Aziende agricole con allevamenti per specie di bestiame. Toscana e Italia - Anno 2016</t>
  </si>
  <si>
    <t>Tavola 4 - Giornate di lavoro prestate per categoria di manodopera agricola. Toscana e Italia - Anno 2016</t>
  </si>
  <si>
    <t>Tavola 5 - Aziende agricole e risultati economici. Toscana e Italia - Anni 2012-2015</t>
  </si>
  <si>
    <t>Tavola 5A – Principali risultati economici delle aziende agricole distinti per classe tipologica . Toscana e Italia – Anno 2018</t>
  </si>
  <si>
    <t>Tavola 6 - Aziende agricole e risultati economici - Indicatori economici.Toscana e Italia  Anni 2012-2015</t>
  </si>
  <si>
    <t>Tavola 6A - Indici economici delle aziende agricole. Toscana e Italia Anni 2016-2018</t>
  </si>
  <si>
    <t>Tavola 7 - Produzione, consumi intermedi e valore aggiunto ai prezzi di base - Valori ai prezzi correnti. Toscana e Italia - Anni 2017 - 2019 (migliaia di euro )</t>
  </si>
  <si>
    <t>Tavola 8 - Superficie e produzione delle coltivazioni agrarie -  Toscana - Anni 2017 - 2019 (superficie in ettari; produzione complessiva in quintali)</t>
  </si>
  <si>
    <t>Tavola 9 - Superficie e produzione della vite per provincia. Anni 2014 - 2019 (valori assoluti in ettari ed in quintali).</t>
  </si>
  <si>
    <t>Tavola 10 - Produzione di vino per tipologia e per marchio di qualità (ettolitri). Toscana Anni 2014-2019  (valori assoluti in quintali ed in ettolitri)</t>
  </si>
  <si>
    <t>Tavola 11- Superficie e produzione dell’olivo ed utilizzazione delle olive raccolte per  provincia. - Anni 2014 - 2019 (valori assoluti in ettari ed in quintali).</t>
  </si>
  <si>
    <t>Tavola 12 - Fertilizzanti distribuiti in agricoltura per tipo e provincia. Anni 2014 - 2018 (valori assoluti in tonnellate)</t>
  </si>
  <si>
    <t>Tavola 13 - Concimi minerali distribuiti in agricoltura per tipo e provincia. Anni 2014 - 2018 valori assoluti in tonnellate)</t>
  </si>
  <si>
    <t>Tavola 14 - Prodotti fitosanitari e trappole distribuiti per uso agricolo, per categoria e provincia - Anni 2014 - 2018 (in chilogrammi)</t>
  </si>
  <si>
    <t>Tavola 15 - Principi attivi contenuti nei prodotti fitosanitari, per categoria e  provincia - Anni 2015 - 2019 (in chilogrammi)</t>
  </si>
  <si>
    <t>Tavola 16 - Aziende agrituristiche autorizzate per tipo e provincia al 31 dicembre -  Anni 2015 - 2018</t>
  </si>
  <si>
    <t>Tavola 17 - Aziende agrituristiche autorizzate all'alloggio per tipo di sistemazione e provincia al 31 dicembre -  Anni 2015 - 2018</t>
  </si>
  <si>
    <t>Tavola 18- Aziende agrituristiche autorizzate all'esercizio di altre attività per provincia  al 31 dicembre -  Anni 2015 - 2018</t>
  </si>
  <si>
    <t>Tavola 19 - Aziende agrituristiche per provincia -  Anno 2018</t>
  </si>
  <si>
    <t>Tavola 20 - Superficie (in ettari) in agricoltura biologica e operatori per tipologia. Toscana e Italia - Anni 2015-2018</t>
  </si>
  <si>
    <t>Tavola 21 - Superficie ad agricoltura biologica (biologica e in conversione) per comparto produttivo. Toscana e Italia - Anni 2017-2018 (superficie in ettari)</t>
  </si>
  <si>
    <t xml:space="preserve">Tavola 22 - Produttori, allevamenti e superficie per settore di prodotti Dop e Igp e provincia. Anni 2014 - 2017 (superficie in ettari) </t>
  </si>
  <si>
    <t>Tavola 23 - Trasformatori per settore di prodotti Dop, Igp, Stg e provincia.  Anni 2014 - 2017</t>
  </si>
  <si>
    <t>Tavola 24 - Produzione,  prezzi medi e ricavi della pesca marittima e lagunare nel Mediterraneo. Toscana  (quantità in tonnellate, prezzi in euro) - Anno 2015 - 2016</t>
  </si>
  <si>
    <t>Tavola 1 - Aziende agricole  e relativa superficie. Toscana e Italia</t>
  </si>
  <si>
    <t>vai all’indice</t>
  </si>
  <si>
    <r>
      <rPr>
        <b/>
        <sz val="10"/>
        <rFont val="Arial"/>
        <family val="2"/>
      </rPr>
      <t xml:space="preserve"> Anni  2005, 2007, 2010, 2013 e 2016 </t>
    </r>
    <r>
      <rPr>
        <i/>
        <sz val="10"/>
        <rFont val="Arial"/>
        <family val="2"/>
      </rPr>
      <t>(superficie in ettari)</t>
    </r>
  </si>
  <si>
    <t>Aziende</t>
  </si>
  <si>
    <t>Superficie</t>
  </si>
  <si>
    <t xml:space="preserve">ANNI                                </t>
  </si>
  <si>
    <t>Numero</t>
  </si>
  <si>
    <t>Totale</t>
  </si>
  <si>
    <t>Di cui agricola utilizzata (Sau)</t>
  </si>
  <si>
    <t>TOSCANA</t>
  </si>
  <si>
    <t xml:space="preserve">78.902 </t>
  </si>
  <si>
    <t>2016</t>
  </si>
  <si>
    <t>45.116</t>
  </si>
  <si>
    <t>1.238.548</t>
  </si>
  <si>
    <t>660.597</t>
  </si>
  <si>
    <t>ITALIA</t>
  </si>
  <si>
    <t>1.145.705</t>
  </si>
  <si>
    <t>16.525.472</t>
  </si>
  <si>
    <t>12.598.161</t>
  </si>
  <si>
    <t xml:space="preserve">Fonte: ISTAT, Indagine sulla struttura e sulle produzioni delle aziende agricole;  6° Censimento generale dell’agricoltura al 24 ottobre 2010 </t>
  </si>
  <si>
    <t>Tavola 2 - Superficie agricola aziendale per utilizzazione dei terreni. Toscana e Italia - Anno 2016</t>
  </si>
  <si>
    <t>UTILIZZAZIONE TERRENI</t>
  </si>
  <si>
    <t xml:space="preserve"> Seminativi (a)                               </t>
  </si>
  <si>
    <t xml:space="preserve"> Prati  permanenti e pascoli</t>
  </si>
  <si>
    <t>61.508</t>
  </si>
  <si>
    <t>3.233.231</t>
  </si>
  <si>
    <t>Coltivazioni permanenti (b)</t>
  </si>
  <si>
    <t>149.671</t>
  </si>
  <si>
    <t>2.200.834</t>
  </si>
  <si>
    <t>Totale  (Sau)</t>
  </si>
  <si>
    <t>Superficie a boschi (c)</t>
  </si>
  <si>
    <t>Altra superficie (d)</t>
  </si>
  <si>
    <t>TOTALE GENERALE</t>
  </si>
  <si>
    <t xml:space="preserve">Fonte: ISTAT - Indagine sulla struttura e sulle produzioni delle aziende agricole </t>
  </si>
  <si>
    <t>(a) Compresi gli orti familiari.</t>
  </si>
  <si>
    <t>(b) Compresi i castagneti da frutto.</t>
  </si>
  <si>
    <t>(c) Comprese le pioppete e altra arboricoltura da legno.</t>
  </si>
  <si>
    <t>(d) L'insieme della superficie agricola non utilizzata e dell'altra superficie.</t>
  </si>
  <si>
    <t xml:space="preserve">Tavola 3 - Aziende agricole con allevamenti per specie di bestiame. Toscana e Italia  </t>
  </si>
  <si>
    <t xml:space="preserve">                     Anno 2016</t>
  </si>
  <si>
    <t>SPECIE DI</t>
  </si>
  <si>
    <t>Capi</t>
  </si>
  <si>
    <t>BESTIAME</t>
  </si>
  <si>
    <t>Bovini</t>
  </si>
  <si>
    <t>93.535</t>
  </si>
  <si>
    <t>Ovini</t>
  </si>
  <si>
    <t>370.684</t>
  </si>
  <si>
    <t>Suini</t>
  </si>
  <si>
    <t>103.404</t>
  </si>
  <si>
    <t>Caprini</t>
  </si>
  <si>
    <t>8.550</t>
  </si>
  <si>
    <t>Equini</t>
  </si>
  <si>
    <t>6.659</t>
  </si>
  <si>
    <t>Conigli</t>
  </si>
  <si>
    <t>9.183</t>
  </si>
  <si>
    <t>Allevamenti avicoli</t>
  </si>
  <si>
    <t>792.682</t>
  </si>
  <si>
    <t>Aziende con allevamento</t>
  </si>
  <si>
    <t>96.189</t>
  </si>
  <si>
    <t>5.732.142</t>
  </si>
  <si>
    <t>50.649</t>
  </si>
  <si>
    <t>7.026.540</t>
  </si>
  <si>
    <t>24.950</t>
  </si>
  <si>
    <t>8.375.523</t>
  </si>
  <si>
    <t>21.714</t>
  </si>
  <si>
    <t>981.996</t>
  </si>
  <si>
    <t>24.385</t>
  </si>
  <si>
    <t>164.772</t>
  </si>
  <si>
    <t>5.200</t>
  </si>
  <si>
    <t>6.961.697</t>
  </si>
  <si>
    <t>15.306</t>
  </si>
  <si>
    <t>158.029.468</t>
  </si>
  <si>
    <t>Fonte: ISTAT - Indagine sulla struttura e sulle produzioni delle aziende agricole</t>
  </si>
  <si>
    <t>Tavola  4 - Giornate di lavoro prestate per categoria di manodopera agricola. Toscana e Italia</t>
  </si>
  <si>
    <t xml:space="preserve">                      Anno 2016</t>
  </si>
  <si>
    <t>GIORNATE</t>
  </si>
  <si>
    <t>Toscana</t>
  </si>
  <si>
    <t>Italia</t>
  </si>
  <si>
    <t>DI LAVORO</t>
  </si>
  <si>
    <t>Conduttore</t>
  </si>
  <si>
    <t>6.567.577</t>
  </si>
  <si>
    <t>138.461.031</t>
  </si>
  <si>
    <t>Coniuge del conduttore</t>
  </si>
  <si>
    <t>982.985</t>
  </si>
  <si>
    <t>24.646.723</t>
  </si>
  <si>
    <t>Altri familiari del conduttore (a)</t>
  </si>
  <si>
    <t>Totale manodopera familiare</t>
  </si>
  <si>
    <t>9.176.505</t>
  </si>
  <si>
    <t>203.426.052</t>
  </si>
  <si>
    <t>Altra manodopera a tempo indeterminato</t>
  </si>
  <si>
    <t>2.183.492</t>
  </si>
  <si>
    <t>15.369.959</t>
  </si>
  <si>
    <t>Altra manodopera a tempo determinato (b)</t>
  </si>
  <si>
    <t>TOTALE</t>
  </si>
  <si>
    <t>17.663.547</t>
  </si>
  <si>
    <t>282.978.079</t>
  </si>
  <si>
    <t>(a) Comprende gli altri componenti della famiglia e i parenti che lavorano in azienda (di 16 anni e più).</t>
  </si>
  <si>
    <t>(b) Comprende la manodopera saltuaria aziendale e quella non assunta direttamente.</t>
  </si>
  <si>
    <t>Aziende con fatturato uguale o superiore a 15.000 euro</t>
  </si>
  <si>
    <t>Produzione (Milioni di euro)</t>
  </si>
  <si>
    <r>
      <rPr>
        <sz val="8"/>
        <rFont val="Arial"/>
        <family val="2"/>
      </rPr>
      <t>Valore aggiunto (a)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(Milioni di euro)</t>
    </r>
  </si>
  <si>
    <t>ULA</t>
  </si>
  <si>
    <t>di cui ULA dipendenti</t>
  </si>
  <si>
    <t>ANNI</t>
  </si>
  <si>
    <t>69.634</t>
  </si>
  <si>
    <t>18.892</t>
  </si>
  <si>
    <t>2.234</t>
  </si>
  <si>
    <t>1.257</t>
  </si>
  <si>
    <t>58.274</t>
  </si>
  <si>
    <t>8.038</t>
  </si>
  <si>
    <t>72.686</t>
  </si>
  <si>
    <t>15.185</t>
  </si>
  <si>
    <t>2.322</t>
  </si>
  <si>
    <t>1.288</t>
  </si>
  <si>
    <t>57.618</t>
  </si>
  <si>
    <t>14.397</t>
  </si>
  <si>
    <t>Anno 2015</t>
  </si>
  <si>
    <t>70.963</t>
  </si>
  <si>
    <t>25.354</t>
  </si>
  <si>
    <t>2.246</t>
  </si>
  <si>
    <t>1.236</t>
  </si>
  <si>
    <t>37.069</t>
  </si>
  <si>
    <t>8.764</t>
  </si>
  <si>
    <t>1.497.781</t>
  </si>
  <si>
    <t>512.217</t>
  </si>
  <si>
    <t>45.440</t>
  </si>
  <si>
    <t>25.756</t>
  </si>
  <si>
    <t>853.686</t>
  </si>
  <si>
    <t>196.921</t>
  </si>
  <si>
    <r>
      <rPr>
        <i/>
        <sz val="8"/>
        <rFont val="Arial"/>
        <family val="2"/>
      </rPr>
      <t>(</t>
    </r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>) Valori ai prezzi base.</t>
    </r>
  </si>
  <si>
    <t>Fonte: ISTAT - Risultati economici delle aziende agricole</t>
  </si>
  <si>
    <t>Tavola 5A – Principali risultati economici delle aziende agricole(*) distinti per classe tipologica . Toscana e Italia – Anno 2018</t>
  </si>
  <si>
    <t>vai all'indice</t>
  </si>
  <si>
    <t>Ricavi Totali Aziendali (RTA)</t>
  </si>
  <si>
    <t>Produzione Lorda vendibile (PLV)</t>
  </si>
  <si>
    <t>Valore Aggiunto (VA)</t>
  </si>
  <si>
    <t>Reddito Netto
 (RN)</t>
  </si>
  <si>
    <t xml:space="preserve">CLASSE
</t>
  </si>
  <si>
    <t>4.000-&lt;25.000€</t>
  </si>
  <si>
    <t>25.000- &lt; 50.000€</t>
  </si>
  <si>
    <t>50.000 -&lt;100.000€</t>
  </si>
  <si>
    <t>100.00 - &lt;500.000€</t>
  </si>
  <si>
    <t>&gt;= 500.000€</t>
  </si>
  <si>
    <t>(*) il campione è rappresentato da 27.756 aziende per la Toscana e da 602.310 aziende per l’Italia. I risultati sono riportati all’universo.</t>
  </si>
  <si>
    <t>RTA: rappresentano i ricavi complessivi aziendali per la cessione di prodotti e i servizi, costituiti a sua volta dai ricavi delle attività primarie agricole e zootecniche (PLV), e i ricavi derivanti dalle attività complementari</t>
  </si>
  <si>
    <t>VA: nel Bilancio RICA_INEA rappresenta il saldo tra i Ricavi Totali Aziendali e i Costi Correnti</t>
  </si>
  <si>
    <t>RN: rappresenta la remunerazione netta dell’imprenditore</t>
  </si>
  <si>
    <t>Fonte: AREA RICA</t>
  </si>
  <si>
    <t>Tavola 6 – Aziende agricole e risultati economici. Indicatori economici.Toscana e Italia. Anni 2012-2015</t>
  </si>
  <si>
    <t>Valori medi</t>
  </si>
  <si>
    <t>Rapporti caratteristici</t>
  </si>
  <si>
    <t>Produzione</t>
  </si>
  <si>
    <t>Valore aggiunto</t>
  </si>
  <si>
    <t>Produzione per ULA</t>
  </si>
  <si>
    <t>MOL(a) per ULA</t>
  </si>
  <si>
    <t>0,8</t>
  </si>
  <si>
    <t>32.085</t>
  </si>
  <si>
    <t>18.048</t>
  </si>
  <si>
    <t>38.340</t>
  </si>
  <si>
    <t>18.376</t>
  </si>
  <si>
    <t>32.241</t>
  </si>
  <si>
    <t>17.879</t>
  </si>
  <si>
    <t>40.303</t>
  </si>
  <si>
    <t>16.197</t>
  </si>
  <si>
    <t>0,5</t>
  </si>
  <si>
    <t>0,6</t>
  </si>
  <si>
    <t>(a) MOL=Margine operativo lordo</t>
  </si>
  <si>
    <t>Tavola 6A – Indici economici delle aziende agricole(*) . Toscana e Italia. Anni 2016-2018</t>
  </si>
  <si>
    <t>Vai all'indice</t>
  </si>
  <si>
    <t>Valori medi aziendali</t>
  </si>
  <si>
    <t>ULT</t>
  </si>
  <si>
    <t>Produttività totale del lavoro 
 RTA/ULT</t>
  </si>
  <si>
    <t>Produttività agricola del lavoro 
PLV/ULT</t>
  </si>
  <si>
    <t>Produttività del lavoro 
 VA/ULT</t>
  </si>
  <si>
    <t>Produttività netta del lavoro
 MOL/ULT</t>
  </si>
  <si>
    <t>Anno 2018</t>
  </si>
  <si>
    <t>(*) il campione è rappresentato da 27.756 aziende per la Toscana e da 602.310 aziende per l’Italia .I risultati sono riportati all’universo</t>
  </si>
  <si>
    <t>RTA/ULT: indice economico dell’efficienza del lavoro aziendale in termini di ricavi complessivi, rapporto tra i ricavi totali aziendali e le unità di lavoro</t>
  </si>
  <si>
    <t>PLV/ULT: indice economico  esprime la produttività unitaria del lavoro rispetto ai ricavi aziendali derivanti dalle attività tradizionalmente agricole</t>
  </si>
  <si>
    <t>VA/ULT: indice economico che esprime il grado di efficienza nell’utilizzo del lavori aziendale al netto dei costi variabili</t>
  </si>
  <si>
    <t>ULT :Unita lavoro Annue</t>
  </si>
  <si>
    <t>Tavola 7 - Produzione, consumi intermedi e valore aggiunto ai prezzi di base - Valori ai prezzi correnti -</t>
  </si>
  <si>
    <r>
      <rPr>
        <b/>
        <sz val="10"/>
        <rFont val="Arial"/>
        <family val="2"/>
      </rPr>
      <t xml:space="preserve">Toscana e Italia. Anni 2017 – 2019 </t>
    </r>
    <r>
      <rPr>
        <i/>
        <sz val="10"/>
        <rFont val="Arial"/>
        <family val="2"/>
      </rPr>
      <t>(migliaia di euro )</t>
    </r>
  </si>
  <si>
    <t xml:space="preserve">PRODOTTI / </t>
  </si>
  <si>
    <t>Anno 2017</t>
  </si>
  <si>
    <t>Anno 2019</t>
  </si>
  <si>
    <t>valore aggiunto</t>
  </si>
  <si>
    <t>COLTIVAZIONI AGRICOLE</t>
  </si>
  <si>
    <t>Coltivazioni erbacee</t>
  </si>
  <si>
    <t>Cereali</t>
  </si>
  <si>
    <t>Legumi secchi</t>
  </si>
  <si>
    <t>Patate e ortaggi</t>
  </si>
  <si>
    <t>Coltivazioni Industriali</t>
  </si>
  <si>
    <t>Fiori e piante da vaso</t>
  </si>
  <si>
    <t>Coltivazioni foraggere</t>
  </si>
  <si>
    <t>Coltivazioni legnose</t>
  </si>
  <si>
    <t>Prodotti vitivinicoli</t>
  </si>
  <si>
    <t>Prodotti dell'olivicoltura</t>
  </si>
  <si>
    <t>Agrumi</t>
  </si>
  <si>
    <t>Frutta</t>
  </si>
  <si>
    <t>Altre legnose</t>
  </si>
  <si>
    <t>ALLEVAMENTI ZOOTECNICI</t>
  </si>
  <si>
    <t>Prodotti zootecnici alimentari</t>
  </si>
  <si>
    <t>Carni</t>
  </si>
  <si>
    <t>Latte</t>
  </si>
  <si>
    <t>Uova</t>
  </si>
  <si>
    <t>Miele</t>
  </si>
  <si>
    <t>Prodotti zootecnici non alimentari</t>
  </si>
  <si>
    <t>Attività di supporto all'agricoltura</t>
  </si>
  <si>
    <t>Beni e servizi dell'agricoltura</t>
  </si>
  <si>
    <t>AGRICOLTURA, SILVICOLTURA E PESCA</t>
  </si>
  <si>
    <t>produzione</t>
  </si>
  <si>
    <t>consumi intermedi ai prezzi d'acquisto</t>
  </si>
  <si>
    <t>PRODUZIONI VEGETALI E ANIMALI, CACCIA E SERVIZI CONNESSI</t>
  </si>
  <si>
    <t>produzione di beni e servizi per prodotto</t>
  </si>
  <si>
    <t>(+) attività secondarie</t>
  </si>
  <si>
    <t>(-) attività secondarie</t>
  </si>
  <si>
    <t>SILVICOLTURA E UTILIZZO DI AREE FORESTALI</t>
  </si>
  <si>
    <t>PESCA E ACQUICOLTURA</t>
  </si>
  <si>
    <t>Fonte: ISTAT, Conti economici regionali (Ed. maggio 2020)</t>
  </si>
  <si>
    <t>N.B. Nuove serie annuali dei conti nazionali basate sul nuovo Sistema Europeo del Conti (SEC 2010).</t>
  </si>
  <si>
    <t>Tavola 8 - Superficie e produzione delle coltivazioni agrarie -  Toscana - Anni 2017 – 2019</t>
  </si>
  <si>
    <t xml:space="preserve">                      (superficie in ettari; produzione raccolta in quintali)</t>
  </si>
  <si>
    <t>2017</t>
  </si>
  <si>
    <t>2018</t>
  </si>
  <si>
    <t>2019</t>
  </si>
  <si>
    <t>superficie</t>
  </si>
  <si>
    <t>produzione raccolta</t>
  </si>
  <si>
    <t>frumento tenero</t>
  </si>
  <si>
    <t>27.337</t>
  </si>
  <si>
    <t>774.091</t>
  </si>
  <si>
    <t>30.638</t>
  </si>
  <si>
    <t>1.059.055</t>
  </si>
  <si>
    <t>frumento duro</t>
  </si>
  <si>
    <t>79.400</t>
  </si>
  <si>
    <t>1.977.064</t>
  </si>
  <si>
    <t>66.413</t>
  </si>
  <si>
    <t>2.098.021</t>
  </si>
  <si>
    <t>orzo</t>
  </si>
  <si>
    <t>21.317</t>
  </si>
  <si>
    <t>514.251</t>
  </si>
  <si>
    <t>22.540</t>
  </si>
  <si>
    <t>611.157</t>
  </si>
  <si>
    <t>avena</t>
  </si>
  <si>
    <t>15.601</t>
  </si>
  <si>
    <t>334.154</t>
  </si>
  <si>
    <t>14.849</t>
  </si>
  <si>
    <t>378.563</t>
  </si>
  <si>
    <t>segale</t>
  </si>
  <si>
    <t>196</t>
  </si>
  <si>
    <t>3.561</t>
  </si>
  <si>
    <t>152</t>
  </si>
  <si>
    <t>3.034</t>
  </si>
  <si>
    <t>altri cereali</t>
  </si>
  <si>
    <t>4.984</t>
  </si>
  <si>
    <t>117.305</t>
  </si>
  <si>
    <t>6.248</t>
  </si>
  <si>
    <t>184.589</t>
  </si>
  <si>
    <t>mais</t>
  </si>
  <si>
    <t>15.316</t>
  </si>
  <si>
    <t>1.085.705</t>
  </si>
  <si>
    <t>11.463</t>
  </si>
  <si>
    <t>947.867</t>
  </si>
  <si>
    <t>riso</t>
  </si>
  <si>
    <t>n.d.</t>
  </si>
  <si>
    <t xml:space="preserve">sorgo </t>
  </si>
  <si>
    <t>4.135</t>
  </si>
  <si>
    <t>131.415</t>
  </si>
  <si>
    <t>3.667</t>
  </si>
  <si>
    <t>129.305</t>
  </si>
  <si>
    <t>cereali</t>
  </si>
  <si>
    <t>fava secca</t>
  </si>
  <si>
    <t>14.722</t>
  </si>
  <si>
    <t>208.650</t>
  </si>
  <si>
    <t>14.331</t>
  </si>
  <si>
    <t>282.135</t>
  </si>
  <si>
    <t>fagiuolo secco</t>
  </si>
  <si>
    <t>315</t>
  </si>
  <si>
    <t>5.299</t>
  </si>
  <si>
    <t>324</t>
  </si>
  <si>
    <t>6.138</t>
  </si>
  <si>
    <t>pisello secco</t>
  </si>
  <si>
    <t>149</t>
  </si>
  <si>
    <t>2.930</t>
  </si>
  <si>
    <t>166</t>
  </si>
  <si>
    <t>3.508</t>
  </si>
  <si>
    <t>pisello proteico</t>
  </si>
  <si>
    <t>509</t>
  </si>
  <si>
    <t>7.647</t>
  </si>
  <si>
    <t>277</t>
  </si>
  <si>
    <t>4.911</t>
  </si>
  <si>
    <t>cece</t>
  </si>
  <si>
    <t>3.215</t>
  </si>
  <si>
    <t>40.790</t>
  </si>
  <si>
    <t>4.604</t>
  </si>
  <si>
    <t>74.790</t>
  </si>
  <si>
    <t>lenticchia</t>
  </si>
  <si>
    <t>727</t>
  </si>
  <si>
    <t>6.700</t>
  </si>
  <si>
    <t>907</t>
  </si>
  <si>
    <t>10.516</t>
  </si>
  <si>
    <t>leguminose da granella</t>
  </si>
  <si>
    <t>fava fresca</t>
  </si>
  <si>
    <t>267</t>
  </si>
  <si>
    <t>13.478</t>
  </si>
  <si>
    <t>271</t>
  </si>
  <si>
    <t>17.415</t>
  </si>
  <si>
    <t>fagiolo e fagiolino</t>
  </si>
  <si>
    <t>397</t>
  </si>
  <si>
    <t>22.150</t>
  </si>
  <si>
    <t>268</t>
  </si>
  <si>
    <t>16.585</t>
  </si>
  <si>
    <t>pisello fresco</t>
  </si>
  <si>
    <t>66</t>
  </si>
  <si>
    <t>5.302</t>
  </si>
  <si>
    <t>82</t>
  </si>
  <si>
    <t>6.141</t>
  </si>
  <si>
    <t>leguminose  fresche</t>
  </si>
  <si>
    <t>fragola</t>
  </si>
  <si>
    <t>8.009</t>
  </si>
  <si>
    <t>90</t>
  </si>
  <si>
    <t>10.277</t>
  </si>
  <si>
    <t>asparago</t>
  </si>
  <si>
    <t>137</t>
  </si>
  <si>
    <t>7.822</t>
  </si>
  <si>
    <t>147</t>
  </si>
  <si>
    <t>7.807</t>
  </si>
  <si>
    <t>carciofo</t>
  </si>
  <si>
    <t>552</t>
  </si>
  <si>
    <t>41.129</t>
  </si>
  <si>
    <t>603</t>
  </si>
  <si>
    <t>28.626</t>
  </si>
  <si>
    <t>patata primaticcia</t>
  </si>
  <si>
    <t>83</t>
  </si>
  <si>
    <t>13.518</t>
  </si>
  <si>
    <t>64</t>
  </si>
  <si>
    <t>9.005</t>
  </si>
  <si>
    <t>patata comune</t>
  </si>
  <si>
    <t>1.283</t>
  </si>
  <si>
    <t>222.612</t>
  </si>
  <si>
    <t>979</t>
  </si>
  <si>
    <t>182.301</t>
  </si>
  <si>
    <t>patata dolce</t>
  </si>
  <si>
    <t>10</t>
  </si>
  <si>
    <t>1.300</t>
  </si>
  <si>
    <t>5</t>
  </si>
  <si>
    <t>cipolla</t>
  </si>
  <si>
    <t>213</t>
  </si>
  <si>
    <t>51.660</t>
  </si>
  <si>
    <t>231</t>
  </si>
  <si>
    <t>57.144</t>
  </si>
  <si>
    <t>carota e pastinaca</t>
  </si>
  <si>
    <t>86</t>
  </si>
  <si>
    <t>19.176</t>
  </si>
  <si>
    <t>60</t>
  </si>
  <si>
    <t>11.016</t>
  </si>
  <si>
    <t>zucchine</t>
  </si>
  <si>
    <t>471</t>
  </si>
  <si>
    <t>101.785</t>
  </si>
  <si>
    <t>436</t>
  </si>
  <si>
    <t>94.888</t>
  </si>
  <si>
    <t>pomodoro mensa</t>
  </si>
  <si>
    <t>384</t>
  </si>
  <si>
    <t>135.041</t>
  </si>
  <si>
    <t>382</t>
  </si>
  <si>
    <t>134.370</t>
  </si>
  <si>
    <t>pomodoro industria</t>
  </si>
  <si>
    <t>1.904</t>
  </si>
  <si>
    <t>1.132.750</t>
  </si>
  <si>
    <t>1.899</t>
  </si>
  <si>
    <t>1.160.070</t>
  </si>
  <si>
    <t>cetriolini per sottaceto</t>
  </si>
  <si>
    <t>2</t>
  </si>
  <si>
    <t>365</t>
  </si>
  <si>
    <t>415</t>
  </si>
  <si>
    <t>cetriolo da mensa</t>
  </si>
  <si>
    <t>20</t>
  </si>
  <si>
    <t>3.099</t>
  </si>
  <si>
    <t>24</t>
  </si>
  <si>
    <t>4.033</t>
  </si>
  <si>
    <t>melanzana</t>
  </si>
  <si>
    <t>67</t>
  </si>
  <si>
    <t>13.832</t>
  </si>
  <si>
    <t>43</t>
  </si>
  <si>
    <t>9.423</t>
  </si>
  <si>
    <t>peperone</t>
  </si>
  <si>
    <t>73</t>
  </si>
  <si>
    <t>14.925</t>
  </si>
  <si>
    <t>53</t>
  </si>
  <si>
    <t>12.544</t>
  </si>
  <si>
    <t>popone</t>
  </si>
  <si>
    <t>497</t>
  </si>
  <si>
    <t>116.595</t>
  </si>
  <si>
    <t>136.038</t>
  </si>
  <si>
    <t>cocomero</t>
  </si>
  <si>
    <t>182</t>
  </si>
  <si>
    <t>55.131</t>
  </si>
  <si>
    <t>201</t>
  </si>
  <si>
    <t>64.685</t>
  </si>
  <si>
    <t>aglio e scalogno</t>
  </si>
  <si>
    <t>36</t>
  </si>
  <si>
    <t>2.965</t>
  </si>
  <si>
    <t>81</t>
  </si>
  <si>
    <t>8.318</t>
  </si>
  <si>
    <t>porro</t>
  </si>
  <si>
    <t>59</t>
  </si>
  <si>
    <t>8.875</t>
  </si>
  <si>
    <t>75</t>
  </si>
  <si>
    <t>13.286</t>
  </si>
  <si>
    <t>rapa</t>
  </si>
  <si>
    <t>55</t>
  </si>
  <si>
    <t>5.628</t>
  </si>
  <si>
    <t>broccoletti di rapa</t>
  </si>
  <si>
    <t>7.579</t>
  </si>
  <si>
    <t>16.031</t>
  </si>
  <si>
    <t>ravanello</t>
  </si>
  <si>
    <t>13</t>
  </si>
  <si>
    <t>1.914</t>
  </si>
  <si>
    <t>56</t>
  </si>
  <si>
    <t>5.375</t>
  </si>
  <si>
    <t>barbabietola orto</t>
  </si>
  <si>
    <t>97</t>
  </si>
  <si>
    <t>17.200</t>
  </si>
  <si>
    <t>143</t>
  </si>
  <si>
    <t>28.930</t>
  </si>
  <si>
    <t>finocchio</t>
  </si>
  <si>
    <t>223</t>
  </si>
  <si>
    <t>44.289</t>
  </si>
  <si>
    <t>108</t>
  </si>
  <si>
    <t>24.021</t>
  </si>
  <si>
    <t>sedano</t>
  </si>
  <si>
    <t>52</t>
  </si>
  <si>
    <t>12.522</t>
  </si>
  <si>
    <t>14</t>
  </si>
  <si>
    <t>2.830</t>
  </si>
  <si>
    <t>cavolfiore e cavolo broccolo</t>
  </si>
  <si>
    <t>205</t>
  </si>
  <si>
    <t>49.341</t>
  </si>
  <si>
    <t>20.115</t>
  </si>
  <si>
    <t>cavolo di Bruxelles</t>
  </si>
  <si>
    <t>2.810</t>
  </si>
  <si>
    <t>2.425</t>
  </si>
  <si>
    <t>cavolo verza</t>
  </si>
  <si>
    <t>199</t>
  </si>
  <si>
    <t>45.121</t>
  </si>
  <si>
    <t>247</t>
  </si>
  <si>
    <t>54.560</t>
  </si>
  <si>
    <t>cavolo cappuccio</t>
  </si>
  <si>
    <t>95</t>
  </si>
  <si>
    <t>19.507</t>
  </si>
  <si>
    <t>89</t>
  </si>
  <si>
    <t>17.783</t>
  </si>
  <si>
    <t>altri cavoli</t>
  </si>
  <si>
    <t>159</t>
  </si>
  <si>
    <t>28.460</t>
  </si>
  <si>
    <t>138</t>
  </si>
  <si>
    <t>26.597</t>
  </si>
  <si>
    <t>prezzemolo</t>
  </si>
  <si>
    <t>45</t>
  </si>
  <si>
    <t>7.195</t>
  </si>
  <si>
    <t>51</t>
  </si>
  <si>
    <t>8.020</t>
  </si>
  <si>
    <t>spinacio</t>
  </si>
  <si>
    <t>1.026</t>
  </si>
  <si>
    <t>140.837</t>
  </si>
  <si>
    <t>433</t>
  </si>
  <si>
    <t>54.240</t>
  </si>
  <si>
    <t>bietola da costa</t>
  </si>
  <si>
    <t>126</t>
  </si>
  <si>
    <t>25.698</t>
  </si>
  <si>
    <t>indivia</t>
  </si>
  <si>
    <t>84</t>
  </si>
  <si>
    <t>15.393</t>
  </si>
  <si>
    <t>48</t>
  </si>
  <si>
    <t>9.726</t>
  </si>
  <si>
    <t>lattuga</t>
  </si>
  <si>
    <t>190</t>
  </si>
  <si>
    <t>39.458</t>
  </si>
  <si>
    <t>76</t>
  </si>
  <si>
    <t>15.120</t>
  </si>
  <si>
    <t>radicchio o cicoria</t>
  </si>
  <si>
    <t>124</t>
  </si>
  <si>
    <t>24.378</t>
  </si>
  <si>
    <t>135</t>
  </si>
  <si>
    <t>24.334</t>
  </si>
  <si>
    <t>ortaggi in piena area</t>
  </si>
  <si>
    <t>tabacco</t>
  </si>
  <si>
    <t>arachide</t>
  </si>
  <si>
    <t>4</t>
  </si>
  <si>
    <t>68</t>
  </si>
  <si>
    <t>girasole</t>
  </si>
  <si>
    <t>22.644</t>
  </si>
  <si>
    <t>368.408</t>
  </si>
  <si>
    <t>15.967</t>
  </si>
  <si>
    <t>398.713</t>
  </si>
  <si>
    <t>colza</t>
  </si>
  <si>
    <t>1.164</t>
  </si>
  <si>
    <t>22.313</t>
  </si>
  <si>
    <t>1.297</t>
  </si>
  <si>
    <t>25.856</t>
  </si>
  <si>
    <t>ravizzone</t>
  </si>
  <si>
    <t>27</t>
  </si>
  <si>
    <t>514</t>
  </si>
  <si>
    <t>28</t>
  </si>
  <si>
    <t>539</t>
  </si>
  <si>
    <t>soia</t>
  </si>
  <si>
    <t>665</t>
  </si>
  <si>
    <t>15.033</t>
  </si>
  <si>
    <t>15.250</t>
  </si>
  <si>
    <t>lino</t>
  </si>
  <si>
    <t>660</t>
  </si>
  <si>
    <t>19.763</t>
  </si>
  <si>
    <t>302</t>
  </si>
  <si>
    <t>10.278</t>
  </si>
  <si>
    <t>barbabietola da zucchero</t>
  </si>
  <si>
    <t>canapa</t>
  </si>
  <si>
    <t>139</t>
  </si>
  <si>
    <t>10.590</t>
  </si>
  <si>
    <t>131</t>
  </si>
  <si>
    <t>11.536</t>
  </si>
  <si>
    <t>piante  industriali</t>
  </si>
  <si>
    <r>
      <rPr>
        <b/>
        <sz val="8"/>
        <rFont val="Arial"/>
        <family val="2"/>
      </rPr>
      <t xml:space="preserve">funghi coltivati </t>
    </r>
    <r>
      <rPr>
        <sz val="8"/>
        <rFont val="Arial"/>
        <family val="2"/>
      </rPr>
      <t>(a)</t>
    </r>
  </si>
  <si>
    <t>-</t>
  </si>
  <si>
    <t>uva tavola</t>
  </si>
  <si>
    <t>65</t>
  </si>
  <si>
    <t>5.583</t>
  </si>
  <si>
    <t>uva vino</t>
  </si>
  <si>
    <t>55.349</t>
  </si>
  <si>
    <t>2.854.638</t>
  </si>
  <si>
    <t>olive</t>
  </si>
  <si>
    <t>83.815</t>
  </si>
  <si>
    <t>737.124</t>
  </si>
  <si>
    <t>actinidia o kiwi</t>
  </si>
  <si>
    <t>14.073</t>
  </si>
  <si>
    <t>melo</t>
  </si>
  <si>
    <t>174.739</t>
  </si>
  <si>
    <t>228.382</t>
  </si>
  <si>
    <t>cotogno</t>
  </si>
  <si>
    <t>708</t>
  </si>
  <si>
    <t>pero</t>
  </si>
  <si>
    <t>65.588</t>
  </si>
  <si>
    <t>pesco</t>
  </si>
  <si>
    <t>84.164</t>
  </si>
  <si>
    <t>nettarine</t>
  </si>
  <si>
    <t>18.638</t>
  </si>
  <si>
    <t>21.917</t>
  </si>
  <si>
    <t>susino</t>
  </si>
  <si>
    <t>49.828</t>
  </si>
  <si>
    <t>53.292</t>
  </si>
  <si>
    <t>albicocco</t>
  </si>
  <si>
    <t>21.886</t>
  </si>
  <si>
    <t>23.297</t>
  </si>
  <si>
    <t>ciliegio</t>
  </si>
  <si>
    <t>9.125</t>
  </si>
  <si>
    <t>9.951</t>
  </si>
  <si>
    <t>loto</t>
  </si>
  <si>
    <t>2.897</t>
  </si>
  <si>
    <t>2.990</t>
  </si>
  <si>
    <t>fico</t>
  </si>
  <si>
    <t>2.250</t>
  </si>
  <si>
    <t>arancio</t>
  </si>
  <si>
    <t>9</t>
  </si>
  <si>
    <t>1.200</t>
  </si>
  <si>
    <t>clementina</t>
  </si>
  <si>
    <t>640</t>
  </si>
  <si>
    <t>limone</t>
  </si>
  <si>
    <t>260</t>
  </si>
  <si>
    <t>melograno</t>
  </si>
  <si>
    <t>805</t>
  </si>
  <si>
    <t>1.427</t>
  </si>
  <si>
    <t>mandorlo</t>
  </si>
  <si>
    <t>40</t>
  </si>
  <si>
    <t>719</t>
  </si>
  <si>
    <t>656</t>
  </si>
  <si>
    <t>nocciolo</t>
  </si>
  <si>
    <t>2.186</t>
  </si>
  <si>
    <t>3.048</t>
  </si>
  <si>
    <t>alberi da frutto</t>
  </si>
  <si>
    <t>69</t>
  </si>
  <si>
    <t>cetriolo</t>
  </si>
  <si>
    <t>2.247</t>
  </si>
  <si>
    <t>2.272</t>
  </si>
  <si>
    <t>fagiolino verde</t>
  </si>
  <si>
    <t>4.558</t>
  </si>
  <si>
    <t>5.530</t>
  </si>
  <si>
    <t>7.061</t>
  </si>
  <si>
    <t>7.165</t>
  </si>
  <si>
    <t>6.734</t>
  </si>
  <si>
    <t>7.286</t>
  </si>
  <si>
    <t>1.374</t>
  </si>
  <si>
    <t>1.401</t>
  </si>
  <si>
    <t>9.070</t>
  </si>
  <si>
    <t>9.024</t>
  </si>
  <si>
    <t>1.498</t>
  </si>
  <si>
    <t>1.545</t>
  </si>
  <si>
    <t>pomodoro</t>
  </si>
  <si>
    <t>27.677</t>
  </si>
  <si>
    <t>27.346</t>
  </si>
  <si>
    <t>12.800</t>
  </si>
  <si>
    <t>11.733</t>
  </si>
  <si>
    <t>basilico</t>
  </si>
  <si>
    <t>1.509</t>
  </si>
  <si>
    <t>1.977</t>
  </si>
  <si>
    <t>bieta da orto</t>
  </si>
  <si>
    <t>1.146</t>
  </si>
  <si>
    <t>1.156</t>
  </si>
  <si>
    <t>bietola</t>
  </si>
  <si>
    <t>1.187</t>
  </si>
  <si>
    <t>1.217</t>
  </si>
  <si>
    <t>carota</t>
  </si>
  <si>
    <t>768</t>
  </si>
  <si>
    <t>850</t>
  </si>
  <si>
    <t>anguria</t>
  </si>
  <si>
    <t>1.665</t>
  </si>
  <si>
    <t>1.933</t>
  </si>
  <si>
    <t>189</t>
  </si>
  <si>
    <t>1.878</t>
  </si>
  <si>
    <t>2.049</t>
  </si>
  <si>
    <t>radicchio</t>
  </si>
  <si>
    <t>951</t>
  </si>
  <si>
    <t>1.011</t>
  </si>
  <si>
    <t>pisello verde</t>
  </si>
  <si>
    <t>990</t>
  </si>
  <si>
    <t>955</t>
  </si>
  <si>
    <t>1.395</t>
  </si>
  <si>
    <t>1.434</t>
  </si>
  <si>
    <t>482</t>
  </si>
  <si>
    <t>sedano da costa</t>
  </si>
  <si>
    <t>430</t>
  </si>
  <si>
    <t>474</t>
  </si>
  <si>
    <t>912</t>
  </si>
  <si>
    <t>1.065</t>
  </si>
  <si>
    <t>valeriana</t>
  </si>
  <si>
    <t>740</t>
  </si>
  <si>
    <t>885</t>
  </si>
  <si>
    <t xml:space="preserve">altre ortive </t>
  </si>
  <si>
    <t>1.652</t>
  </si>
  <si>
    <t>1.750</t>
  </si>
  <si>
    <t>ortaggi in serra</t>
  </si>
  <si>
    <t>mais a maturazione cerosa</t>
  </si>
  <si>
    <t>3.930</t>
  </si>
  <si>
    <t>3.933</t>
  </si>
  <si>
    <t>orzo in erba</t>
  </si>
  <si>
    <t>496</t>
  </si>
  <si>
    <t>446</t>
  </si>
  <si>
    <t>orzo a maturazione cerosa</t>
  </si>
  <si>
    <t>605</t>
  </si>
  <si>
    <t>396</t>
  </si>
  <si>
    <t>loietto</t>
  </si>
  <si>
    <t>2.023</t>
  </si>
  <si>
    <t>2.592</t>
  </si>
  <si>
    <t>altre specie</t>
  </si>
  <si>
    <t>3.973</t>
  </si>
  <si>
    <t>3.485</t>
  </si>
  <si>
    <t>erbai monofiti</t>
  </si>
  <si>
    <t>graminacee</t>
  </si>
  <si>
    <t>1.690</t>
  </si>
  <si>
    <t>1.768</t>
  </si>
  <si>
    <t>leguminose</t>
  </si>
  <si>
    <t>1.388</t>
  </si>
  <si>
    <t>1.474</t>
  </si>
  <si>
    <t>altri miscugli</t>
  </si>
  <si>
    <t>55.102</t>
  </si>
  <si>
    <t>55.655</t>
  </si>
  <si>
    <t>erbai polifiti</t>
  </si>
  <si>
    <t xml:space="preserve"> totale erbai</t>
  </si>
  <si>
    <t>erba medica</t>
  </si>
  <si>
    <t>38.284</t>
  </si>
  <si>
    <t>38.620</t>
  </si>
  <si>
    <t>lupinella</t>
  </si>
  <si>
    <t>1.975</t>
  </si>
  <si>
    <t>2.374</t>
  </si>
  <si>
    <t>sulla</t>
  </si>
  <si>
    <t>4.372</t>
  </si>
  <si>
    <t>5.526</t>
  </si>
  <si>
    <t>13.221</t>
  </si>
  <si>
    <t>13.182</t>
  </si>
  <si>
    <t>prati avvicendati monofiti</t>
  </si>
  <si>
    <t>prati avvicendati polifiti</t>
  </si>
  <si>
    <t>9.874</t>
  </si>
  <si>
    <t>14.926</t>
  </si>
  <si>
    <t>prati avvicendati</t>
  </si>
  <si>
    <t>prati permanenti</t>
  </si>
  <si>
    <t>30.680</t>
  </si>
  <si>
    <t>39.360</t>
  </si>
  <si>
    <t>pascoli poveri</t>
  </si>
  <si>
    <t>55.575</t>
  </si>
  <si>
    <t>45.677</t>
  </si>
  <si>
    <t>altri pascoli</t>
  </si>
  <si>
    <t>18.182</t>
  </si>
  <si>
    <t>19.456</t>
  </si>
  <si>
    <t>pascoli permanenti</t>
  </si>
  <si>
    <t>Fonte: ISTAT- Stima delle superfici e produzioni delle coltivazioni agrarie</t>
  </si>
  <si>
    <t>(a) - Le superfici non sono rilevate</t>
  </si>
  <si>
    <t>La serie di dati relativa all’ultima annata agraria sarà sottoposta ad un processo di revisione</t>
  </si>
  <si>
    <t>Tavola 9- Superficie e produzione della vite per provincia. - Anni 2014 – 2019</t>
  </si>
  <si>
    <t xml:space="preserve">                       (valori assoluti in ettari ed in quintali).</t>
  </si>
  <si>
    <t>ANNI / PROVINCE</t>
  </si>
  <si>
    <t>UVA DA TAVOLA</t>
  </si>
  <si>
    <t>UVA DA VINO</t>
  </si>
  <si>
    <t>In produz.</t>
  </si>
  <si>
    <t xml:space="preserve">Raccolta </t>
  </si>
  <si>
    <t>Raccolta</t>
  </si>
  <si>
    <t>7.530</t>
  </si>
  <si>
    <t>6.912</t>
  </si>
  <si>
    <t>60.853</t>
  </si>
  <si>
    <t>56.654</t>
  </si>
  <si>
    <t>4.243.404</t>
  </si>
  <si>
    <t>4.137.265</t>
  </si>
  <si>
    <t>7.284</t>
  </si>
  <si>
    <t>57.613</t>
  </si>
  <si>
    <t>53.989</t>
  </si>
  <si>
    <t>4.144.144</t>
  </si>
  <si>
    <t>4.035.432</t>
  </si>
  <si>
    <t>2019 - PER PROVINCIA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</si>
  <si>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</si>
  <si>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</si>
  <si>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</si>
  <si>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</si>
  <si>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</si>
  <si>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</si>
  <si>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</si>
  <si>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</si>
  <si>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</si>
  <si>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</si>
  <si>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r>
      <rPr>
        <b/>
        <sz val="10"/>
        <rFont val="Arial"/>
        <family val="2"/>
      </rPr>
      <t xml:space="preserve">Tavola 10 - Produzione di vino per tipologia e per marchio di qualità </t>
    </r>
    <r>
      <rPr>
        <i/>
        <sz val="10"/>
        <rFont val="Arial"/>
        <family val="2"/>
      </rPr>
      <t>(ettolitri</t>
    </r>
    <r>
      <rPr>
        <b/>
        <sz val="10"/>
        <rFont val="Arial"/>
        <family val="2"/>
      </rPr>
      <t>). Toscana Anni 2014-2019</t>
    </r>
  </si>
  <si>
    <t>Totale vino</t>
  </si>
  <si>
    <t>Vino DOP</t>
  </si>
  <si>
    <t>Vino IGP</t>
  </si>
  <si>
    <t>Vino da tavola</t>
  </si>
  <si>
    <t>Bianco</t>
  </si>
  <si>
    <t>Rosso e Rosato</t>
  </si>
  <si>
    <t>2.777.594</t>
  </si>
  <si>
    <t>1.778.531</t>
  </si>
  <si>
    <t>872.494</t>
  </si>
  <si>
    <t>126.569</t>
  </si>
  <si>
    <t>1.755.934</t>
  </si>
  <si>
    <t>163.427</t>
  </si>
  <si>
    <t>1.592.507</t>
  </si>
  <si>
    <t>775.110</t>
  </si>
  <si>
    <t>137.118</t>
  </si>
  <si>
    <t>637.992</t>
  </si>
  <si>
    <t>293.673</t>
  </si>
  <si>
    <t>63.044</t>
  </si>
  <si>
    <t>230.629</t>
  </si>
  <si>
    <t xml:space="preserve">Tavola 11 - Superficie e produzione dell’olivo ed utilizzazione delle olive raccolte per </t>
  </si>
  <si>
    <r>
      <rPr>
        <b/>
        <sz val="10"/>
        <rFont val="Arial"/>
        <family val="2"/>
      </rPr>
      <t xml:space="preserve">                       provincia. Anni 2014 – 2019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valori assoluti in ettari ed in quintali).</t>
    </r>
  </si>
  <si>
    <t>SUPERFICIE</t>
  </si>
  <si>
    <t>PRODUZIONE</t>
  </si>
  <si>
    <t>UTILIZZAZIONE DELLE OLIVE</t>
  </si>
  <si>
    <t>Olive da tavola</t>
  </si>
  <si>
    <t>Olive oleificate</t>
  </si>
  <si>
    <r>
      <rPr>
        <sz val="8"/>
        <rFont val="Arial"/>
        <family val="2"/>
      </rPr>
      <t xml:space="preserve">Resa in olio </t>
    </r>
    <r>
      <rPr>
        <vertAlign val="superscript"/>
        <sz val="8"/>
        <rFont val="Arial"/>
        <family val="2"/>
      </rPr>
      <t>(a)</t>
    </r>
  </si>
  <si>
    <t>Olio di pres-sione prodotto</t>
  </si>
  <si>
    <t>93.866</t>
  </si>
  <si>
    <t>86.055</t>
  </si>
  <si>
    <t>707.622</t>
  </si>
  <si>
    <t>513.678</t>
  </si>
  <si>
    <t>5.725</t>
  </si>
  <si>
    <t>507.953</t>
  </si>
  <si>
    <t>14,5</t>
  </si>
  <si>
    <t>73.739</t>
  </si>
  <si>
    <t>14,2</t>
  </si>
  <si>
    <t>Massa-C.</t>
  </si>
  <si>
    <t>(a) Chilogrammi di olio per quintale di olive oleificate</t>
  </si>
  <si>
    <r>
      <rPr>
        <b/>
        <sz val="10"/>
        <rFont val="Arial"/>
        <family val="2"/>
      </rPr>
      <t xml:space="preserve">Tavola 12 - Fertilizzanti distribuiti in agricoltura per tipo e provincia. Anni 2014 – 2018 </t>
    </r>
    <r>
      <rPr>
        <i/>
        <sz val="10"/>
        <rFont val="Arial"/>
        <family val="2"/>
      </rPr>
      <t>(valori assoluti in tonnellate)</t>
    </r>
  </si>
  <si>
    <t>ANNI PROVINCE</t>
  </si>
  <si>
    <t>Concimi</t>
  </si>
  <si>
    <t>Ammendati</t>
  </si>
  <si>
    <t>Correttivi</t>
  </si>
  <si>
    <t>Substrati di coltivazione</t>
  </si>
  <si>
    <t>Prodotti ad azione specifica</t>
  </si>
  <si>
    <t>Minerali</t>
  </si>
  <si>
    <t>Organici</t>
  </si>
  <si>
    <t>Organo-minerali</t>
  </si>
  <si>
    <t>24.355</t>
  </si>
  <si>
    <t>18.632</t>
  </si>
  <si>
    <t>108.326</t>
  </si>
  <si>
    <t>51.309</t>
  </si>
  <si>
    <t>855</t>
  </si>
  <si>
    <t>58.128</t>
  </si>
  <si>
    <t>1.764</t>
  </si>
  <si>
    <t>220.382</t>
  </si>
  <si>
    <t>21.495</t>
  </si>
  <si>
    <t>19.207</t>
  </si>
  <si>
    <t>123.308</t>
  </si>
  <si>
    <t>51.909</t>
  </si>
  <si>
    <t>799</t>
  </si>
  <si>
    <t>53.868</t>
  </si>
  <si>
    <t>1.360</t>
  </si>
  <si>
    <t>231.244</t>
  </si>
  <si>
    <t>25.992</t>
  </si>
  <si>
    <t>11.009</t>
  </si>
  <si>
    <t>105.323</t>
  </si>
  <si>
    <t>39.482</t>
  </si>
  <si>
    <t>537</t>
  </si>
  <si>
    <t>94.587</t>
  </si>
  <si>
    <t>1.448</t>
  </si>
  <si>
    <t>241.377</t>
  </si>
  <si>
    <t>2018 - PER PROVINCIA</t>
  </si>
  <si>
    <t>Massa Carrara</t>
  </si>
  <si>
    <t xml:space="preserve">Fonte: ISTAT, Rilevazione sulla distribuzione per uso agricolo dei fertilizzanti (concimi, ammendanti e correttivi) </t>
  </si>
  <si>
    <r>
      <rPr>
        <b/>
        <sz val="10"/>
        <rFont val="Arial"/>
        <family val="2"/>
      </rPr>
      <t xml:space="preserve">Tavola 13 - Concimi minerali distribuiti in agricoltura per tipo e provincia. Anni 2014 – 2018 </t>
    </r>
    <r>
      <rPr>
        <i/>
        <sz val="10"/>
        <rFont val="Arial"/>
        <family val="2"/>
      </rPr>
      <t>(valori assoluti in tonnellate)</t>
    </r>
  </si>
  <si>
    <t>Semplici</t>
  </si>
  <si>
    <t>Composti</t>
  </si>
  <si>
    <t>A base di meso-elementi</t>
  </si>
  <si>
    <t>A base di micro-elementi</t>
  </si>
  <si>
    <t>Azotati</t>
  </si>
  <si>
    <t>Fosfatici</t>
  </si>
  <si>
    <t>Potassici</t>
  </si>
  <si>
    <t>Binari</t>
  </si>
  <si>
    <t>Ternari</t>
  </si>
  <si>
    <t>34.462</t>
  </si>
  <si>
    <t>2.768</t>
  </si>
  <si>
    <t>1.365</t>
  </si>
  <si>
    <t>38.595</t>
  </si>
  <si>
    <t>13.633</t>
  </si>
  <si>
    <t>10.701</t>
  </si>
  <si>
    <t>168</t>
  </si>
  <si>
    <t>416</t>
  </si>
  <si>
    <t>D15</t>
  </si>
  <si>
    <t>Tavola 14 - Prodotti fitosanitari e trappole distribuiti per uso agricolo, per categoria e provincia</t>
  </si>
  <si>
    <r>
      <rPr>
        <b/>
        <sz val="10"/>
        <rFont val="Arial"/>
        <family val="2"/>
      </rPr>
      <t xml:space="preserve">                       Anni 2014 – 2018 </t>
    </r>
    <r>
      <rPr>
        <i/>
        <sz val="10"/>
        <rFont val="Arial"/>
        <family val="2"/>
      </rPr>
      <t>(in chilogrammi)</t>
    </r>
  </si>
  <si>
    <t>Insetticidi e</t>
  </si>
  <si>
    <t>Trappole</t>
  </si>
  <si>
    <t>PROVINCE</t>
  </si>
  <si>
    <t>Fungicidi</t>
  </si>
  <si>
    <t>acaricidi</t>
  </si>
  <si>
    <t>Erbicidi</t>
  </si>
  <si>
    <t>Vari</t>
  </si>
  <si>
    <t>(numero)</t>
  </si>
  <si>
    <t>4.086.355</t>
  </si>
  <si>
    <t>448.939</t>
  </si>
  <si>
    <t>848.195</t>
  </si>
  <si>
    <t>261.571</t>
  </si>
  <si>
    <t>5.645.060</t>
  </si>
  <si>
    <t>4.104</t>
  </si>
  <si>
    <t>Fonte: ISTAT - Prodotti fitosanitari distribuiti per uso agricolo</t>
  </si>
  <si>
    <t>Tavola 15 - Principi attivi contenuti nei prodotti fitosanitari, per categoria e  provincia</t>
  </si>
  <si>
    <r>
      <rPr>
        <b/>
        <sz val="10"/>
        <rFont val="Arial"/>
        <family val="2"/>
      </rPr>
      <t xml:space="preserve">                      Anni 2014 – 2018 </t>
    </r>
    <r>
      <rPr>
        <i/>
        <sz val="10"/>
        <rFont val="Arial"/>
        <family val="2"/>
      </rPr>
      <t>(in chilogrammi)</t>
    </r>
  </si>
  <si>
    <t xml:space="preserve">Erbicidi </t>
  </si>
  <si>
    <t xml:space="preserve">Vari </t>
  </si>
  <si>
    <t>Biologici</t>
  </si>
  <si>
    <t>2.361.417</t>
  </si>
  <si>
    <t>100.420</t>
  </si>
  <si>
    <t>239.087</t>
  </si>
  <si>
    <t>100.029</t>
  </si>
  <si>
    <t>20.348</t>
  </si>
  <si>
    <t>2.821.301</t>
  </si>
  <si>
    <t xml:space="preserve"> 2018 - PER PROVINCIA</t>
  </si>
  <si>
    <t xml:space="preserve">Fonte: ISTAT - Prodotti fitosanitari distribuiti per uso agricolo </t>
  </si>
  <si>
    <t xml:space="preserve">Tavola 16 - Aziende agrituristiche autorizzate per “Alloggio” nelle province al 31 dicembre </t>
  </si>
  <si>
    <t>Ritorna all'Indice</t>
  </si>
  <si>
    <t xml:space="preserve">                       Anni 2015 – 2018</t>
  </si>
  <si>
    <t xml:space="preserve">ANNI  PROVINCE </t>
  </si>
  <si>
    <t>Aziende autorizzate</t>
  </si>
  <si>
    <t>Solo alloggio</t>
  </si>
  <si>
    <t>Alloggio e ristorazione</t>
  </si>
  <si>
    <t>Alloggio e altre attivita'</t>
  </si>
  <si>
    <t>Alloggio e degustazione</t>
  </si>
  <si>
    <t>Posti letto</t>
  </si>
  <si>
    <t>Piazzole</t>
  </si>
  <si>
    <t>242</t>
  </si>
  <si>
    <t>626</t>
  </si>
  <si>
    <t>154</t>
  </si>
  <si>
    <t>670</t>
  </si>
  <si>
    <t>1.178</t>
  </si>
  <si>
    <t>13.577</t>
  </si>
  <si>
    <t>207</t>
  </si>
  <si>
    <t>1.321</t>
  </si>
  <si>
    <t>22.603</t>
  </si>
  <si>
    <t>308</t>
  </si>
  <si>
    <t>2.711</t>
  </si>
  <si>
    <t>40.643</t>
  </si>
  <si>
    <t>376</t>
  </si>
  <si>
    <t>674</t>
  </si>
  <si>
    <t>12.503</t>
  </si>
  <si>
    <t>163</t>
  </si>
  <si>
    <t>4.374</t>
  </si>
  <si>
    <t>62.487</t>
  </si>
  <si>
    <t>680</t>
  </si>
  <si>
    <t>Fonti: ISTAT - Indagine sull'agriturismo</t>
  </si>
  <si>
    <t>Tavola 17 - Aziende agrituristiche autorizzate all'alloggio per tipo di sistemazione e provincia al 31 dicembre - Anni 2015 – 2018</t>
  </si>
  <si>
    <t>ANNI     PROVINCE</t>
  </si>
  <si>
    <t>TOTALE AZIENDE</t>
  </si>
  <si>
    <t>In spazi chiusi</t>
  </si>
  <si>
    <t>In spazi aperti</t>
  </si>
  <si>
    <t>In abitazioni non indipendenti</t>
  </si>
  <si>
    <t>In abitazioni indipendenti</t>
  </si>
  <si>
    <t>Camere</t>
  </si>
  <si>
    <t>1.546</t>
  </si>
  <si>
    <t>7.637</t>
  </si>
  <si>
    <t>15.342</t>
  </si>
  <si>
    <t>3.483</t>
  </si>
  <si>
    <t>22.299</t>
  </si>
  <si>
    <t>44.145</t>
  </si>
  <si>
    <t>4.230</t>
  </si>
  <si>
    <t>29.936</t>
  </si>
  <si>
    <t>59.487</t>
  </si>
  <si>
    <t>87</t>
  </si>
  <si>
    <t>4.265</t>
  </si>
  <si>
    <t>11.178</t>
  </si>
  <si>
    <t>22.647</t>
  </si>
  <si>
    <t>3.168</t>
  </si>
  <si>
    <t>20.070</t>
  </si>
  <si>
    <t>39.840</t>
  </si>
  <si>
    <t>4.337</t>
  </si>
  <si>
    <t>31.248</t>
  </si>
  <si>
    <t>94</t>
  </si>
  <si>
    <t>1.856</t>
  </si>
  <si>
    <t>10.632</t>
  </si>
  <si>
    <t>21.593</t>
  </si>
  <si>
    <t>3.247</t>
  </si>
  <si>
    <t>20.723</t>
  </si>
  <si>
    <t>41.186</t>
  </si>
  <si>
    <t>4.354</t>
  </si>
  <si>
    <t>31.355</t>
  </si>
  <si>
    <t>62.779</t>
  </si>
  <si>
    <t>98</t>
  </si>
  <si>
    <t>736</t>
  </si>
  <si>
    <t>4.395</t>
  </si>
  <si>
    <t xml:space="preserve">Tavola 18 - Aziende agrituristiche autorizzate all'esercizio di altre attività per provincia </t>
  </si>
  <si>
    <t xml:space="preserve">                      al 31 dicembre - Anni 2015 – 2018</t>
  </si>
  <si>
    <t>Equitazione</t>
  </si>
  <si>
    <t>Escursioni</t>
  </si>
  <si>
    <t>Osservazioni naturalistiche</t>
  </si>
  <si>
    <t>Trekking</t>
  </si>
  <si>
    <t>Mountain Bike</t>
  </si>
  <si>
    <t>Fattorie didattiche</t>
  </si>
  <si>
    <t>Corsi vari</t>
  </si>
  <si>
    <t>Attivita' sportive</t>
  </si>
  <si>
    <t>Attivita' varie</t>
  </si>
  <si>
    <t>115</t>
  </si>
  <si>
    <t>583</t>
  </si>
  <si>
    <t>37</t>
  </si>
  <si>
    <t>1.279</t>
  </si>
  <si>
    <t>78</t>
  </si>
  <si>
    <t>393</t>
  </si>
  <si>
    <t>1.623</t>
  </si>
  <si>
    <t>1.079</t>
  </si>
  <si>
    <t>3.094</t>
  </si>
  <si>
    <t>523</t>
  </si>
  <si>
    <t>61</t>
  </si>
  <si>
    <t>609</t>
  </si>
  <si>
    <t>57</t>
  </si>
  <si>
    <t>385</t>
  </si>
  <si>
    <t>1.449</t>
  </si>
  <si>
    <t>962</t>
  </si>
  <si>
    <t>2.837</t>
  </si>
  <si>
    <t>Tavola 19 - Aziende agrituristiche autorizzate per provincia. Anno 2018</t>
  </si>
  <si>
    <t>Anno precedente</t>
  </si>
  <si>
    <t>Nuove autorizzazioni</t>
  </si>
  <si>
    <t>Cessate</t>
  </si>
  <si>
    <t>Anno di riferimento</t>
  </si>
  <si>
    <t>93</t>
  </si>
  <si>
    <t>198</t>
  </si>
  <si>
    <t>173</t>
  </si>
  <si>
    <t>627</t>
  </si>
  <si>
    <t>275</t>
  </si>
  <si>
    <t>574</t>
  </si>
  <si>
    <t>1.160</t>
  </si>
  <si>
    <t>1.009</t>
  </si>
  <si>
    <t>26</t>
  </si>
  <si>
    <t>4.568</t>
  </si>
  <si>
    <t>23.406</t>
  </si>
  <si>
    <r>
      <rPr>
        <b/>
        <sz val="10"/>
        <rFont val="Arial"/>
        <family val="2"/>
      </rPr>
      <t xml:space="preserve">Tavola 20 - Superficie </t>
    </r>
    <r>
      <rPr>
        <b/>
        <i/>
        <sz val="10"/>
        <rFont val="Arial"/>
        <family val="2"/>
      </rPr>
      <t>(</t>
    </r>
    <r>
      <rPr>
        <i/>
        <sz val="10"/>
        <rFont val="Arial"/>
        <family val="2"/>
      </rPr>
      <t>in ettari)</t>
    </r>
    <r>
      <rPr>
        <b/>
        <sz val="10"/>
        <rFont val="Arial"/>
        <family val="2"/>
      </rPr>
      <t xml:space="preserve"> in agricoltura biologica e operatori per tipologia. </t>
    </r>
  </si>
  <si>
    <t>Toscana e Italia - Anni 2015-2018</t>
  </si>
  <si>
    <t>Operatori</t>
  </si>
  <si>
    <t>TOTALE Operatori</t>
  </si>
  <si>
    <t>Produttori esclusivi</t>
  </si>
  <si>
    <t>Preparatori esclusivi</t>
  </si>
  <si>
    <t>Importatori (*)</t>
  </si>
  <si>
    <t>Produttori / Preparatori</t>
  </si>
  <si>
    <t>(*) sono compresi gli importatori che svolgono anche attività di produzione e preparazione</t>
  </si>
  <si>
    <t>Fonte: MIPAAF Sinab (Sistema di Informazione Nazionale sull'Agricoltura Biologica)</t>
  </si>
  <si>
    <r>
      <rPr>
        <b/>
        <sz val="10"/>
        <rFont val="Arial"/>
        <family val="2"/>
      </rPr>
      <t xml:space="preserve">Tavola 21 - Superficie ad agricoltura biologica </t>
    </r>
    <r>
      <rPr>
        <i/>
        <sz val="10"/>
        <rFont val="Arial"/>
        <family val="2"/>
      </rPr>
      <t>(biologica e in conversione</t>
    </r>
    <r>
      <rPr>
        <sz val="10"/>
        <rFont val="Arial"/>
        <family val="2"/>
      </rPr>
      <t>)</t>
    </r>
    <r>
      <rPr>
        <b/>
        <sz val="10"/>
        <rFont val="Arial"/>
        <family val="2"/>
      </rPr>
      <t xml:space="preserve"> per comparto produttivo </t>
    </r>
  </si>
  <si>
    <r>
      <rPr>
        <b/>
        <sz val="10"/>
        <rFont val="Arial"/>
        <family val="2"/>
      </rPr>
      <t>Toscana e Italia  - Anni 2017-2018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</si>
  <si>
    <t>COMPARTO</t>
  </si>
  <si>
    <t xml:space="preserve">Cereali </t>
  </si>
  <si>
    <t xml:space="preserve">Colture proteiche, leguminose, da granella </t>
  </si>
  <si>
    <t xml:space="preserve">Piante da radice </t>
  </si>
  <si>
    <t xml:space="preserve">Colture industriali </t>
  </si>
  <si>
    <t xml:space="preserve">Colture foraggere </t>
  </si>
  <si>
    <t xml:space="preserve">Altre colture da seminativi </t>
  </si>
  <si>
    <t xml:space="preserve">Ortaggi* </t>
  </si>
  <si>
    <t xml:space="preserve">Frutta** </t>
  </si>
  <si>
    <t xml:space="preserve">Frutta in guscio </t>
  </si>
  <si>
    <t xml:space="preserve">Agrumi </t>
  </si>
  <si>
    <t xml:space="preserve">Vite </t>
  </si>
  <si>
    <t>Olivo</t>
  </si>
  <si>
    <t xml:space="preserve">Altre colture permanenti </t>
  </si>
  <si>
    <t xml:space="preserve">Prati e pascoli (escluso il pascolo magro) </t>
  </si>
  <si>
    <t>Pascolo magro</t>
  </si>
  <si>
    <t xml:space="preserve">Terreno a riposo </t>
  </si>
  <si>
    <t>* agli ortaggi sono accorpate le voci "fragole" e “funghi coltivati"</t>
  </si>
  <si>
    <t>** la frutta comprende "frutta da zona temperata", "frutta da zona subtropicale", "piccoli frutti"</t>
  </si>
  <si>
    <t>Tavola 22 - Produttori, allevamenti e superficie per settore di prodotti Dop e Igp e provincia (a) (b)</t>
  </si>
  <si>
    <r>
      <rPr>
        <b/>
        <sz val="10"/>
        <rFont val="Arial"/>
        <family val="2"/>
      </rPr>
      <t xml:space="preserve">                       Anni 2014 - 2017 </t>
    </r>
    <r>
      <rPr>
        <i/>
        <sz val="10"/>
        <rFont val="Arial"/>
        <family val="2"/>
      </rPr>
      <t>(superficie in ettari)</t>
    </r>
  </si>
  <si>
    <t>Preparazione di carni</t>
  </si>
  <si>
    <t>Formaggi</t>
  </si>
  <si>
    <t>Ortofrutticoli e cereali</t>
  </si>
  <si>
    <t>Oli extravergine d'oliva</t>
  </si>
  <si>
    <t>Produttori</t>
  </si>
  <si>
    <t>Allevamenti</t>
  </si>
  <si>
    <t>734</t>
  </si>
  <si>
    <t>738</t>
  </si>
  <si>
    <t>711</t>
  </si>
  <si>
    <t>712</t>
  </si>
  <si>
    <t>280</t>
  </si>
  <si>
    <t>1.078,52</t>
  </si>
  <si>
    <t>11.034</t>
  </si>
  <si>
    <t>65.414,01</t>
  </si>
  <si>
    <t>705</t>
  </si>
  <si>
    <t>710</t>
  </si>
  <si>
    <t>44</t>
  </si>
  <si>
    <t>733</t>
  </si>
  <si>
    <t>279</t>
  </si>
  <si>
    <t>1.076,68</t>
  </si>
  <si>
    <t>11.029</t>
  </si>
  <si>
    <t>66.977,91</t>
  </si>
  <si>
    <t>2017 - PER PROVINCIA</t>
  </si>
  <si>
    <t>19,53</t>
  </si>
  <si>
    <t>78,59</t>
  </si>
  <si>
    <t>151,42</t>
  </si>
  <si>
    <t>168,30</t>
  </si>
  <si>
    <t>*</t>
  </si>
  <si>
    <t>18</t>
  </si>
  <si>
    <t>6,39</t>
  </si>
  <si>
    <t>649</t>
  </si>
  <si>
    <t>1.983,74</t>
  </si>
  <si>
    <t>63</t>
  </si>
  <si>
    <t>127</t>
  </si>
  <si>
    <t>685,56</t>
  </si>
  <si>
    <t>1.753</t>
  </si>
  <si>
    <t>15.557,02</t>
  </si>
  <si>
    <t>33</t>
  </si>
  <si>
    <t>1</t>
  </si>
  <si>
    <t>1.061</t>
  </si>
  <si>
    <t>5.912,62</t>
  </si>
  <si>
    <t>3</t>
  </si>
  <si>
    <t>41</t>
  </si>
  <si>
    <t>634</t>
  </si>
  <si>
    <t>3.511,98</t>
  </si>
  <si>
    <t>216</t>
  </si>
  <si>
    <t>218</t>
  </si>
  <si>
    <t>8</t>
  </si>
  <si>
    <t>3,06</t>
  </si>
  <si>
    <t>764</t>
  </si>
  <si>
    <t>3.866,64</t>
  </si>
  <si>
    <t>125</t>
  </si>
  <si>
    <t>6</t>
  </si>
  <si>
    <t>1.372</t>
  </si>
  <si>
    <t>9.149,06</t>
  </si>
  <si>
    <t>202</t>
  </si>
  <si>
    <t>510</t>
  </si>
  <si>
    <t>70</t>
  </si>
  <si>
    <t>190,33</t>
  </si>
  <si>
    <t>4.650</t>
  </si>
  <si>
    <t>26.921,94</t>
  </si>
  <si>
    <t>907,25</t>
  </si>
  <si>
    <t>717</t>
  </si>
  <si>
    <t>722</t>
  </si>
  <si>
    <t>47</t>
  </si>
  <si>
    <t>715</t>
  </si>
  <si>
    <t>283</t>
  </si>
  <si>
    <t>1.060,44</t>
  </si>
  <si>
    <t>11.007</t>
  </si>
  <si>
    <t>68.057,14</t>
  </si>
  <si>
    <t>8.767</t>
  </si>
  <si>
    <t>8.809</t>
  </si>
  <si>
    <t>3.280</t>
  </si>
  <si>
    <t>3.852</t>
  </si>
  <si>
    <t>26.491</t>
  </si>
  <si>
    <t>26.858</t>
  </si>
  <si>
    <t>18.746</t>
  </si>
  <si>
    <t>79.200,61</t>
  </si>
  <si>
    <t>21.959</t>
  </si>
  <si>
    <t>150.680,07</t>
  </si>
  <si>
    <t>* dato non diffondibile per il segreto statistico</t>
  </si>
  <si>
    <t>(a) I produttori sono ripartiti per regione ove è ubicato l'allevamento e/o la superficie interessata ai prodotti Dop e Igp.</t>
  </si>
  <si>
    <t>(b) Un produttore può condurre uno o più allevamenti.</t>
  </si>
  <si>
    <t>Fonti: ISTAT - Rilevazione sui prodotti di qualità Dop, Igp e Stg</t>
  </si>
  <si>
    <t xml:space="preserve">Tavola 23 - Trasformatori per settore di prodotti Dop, Igp, Stg e provincia (a) </t>
  </si>
  <si>
    <t xml:space="preserve">                       Anni 2014 - 2017</t>
  </si>
  <si>
    <t>203</t>
  </si>
  <si>
    <t>808</t>
  </si>
  <si>
    <t>91</t>
  </si>
  <si>
    <t>19</t>
  </si>
  <si>
    <t>801</t>
  </si>
  <si>
    <t>2016 - PER PROVINCIA</t>
  </si>
  <si>
    <t>16</t>
  </si>
  <si>
    <t>11</t>
  </si>
  <si>
    <t>30</t>
  </si>
  <si>
    <t>12</t>
  </si>
  <si>
    <t>230</t>
  </si>
  <si>
    <t>25</t>
  </si>
  <si>
    <t>22</t>
  </si>
  <si>
    <t>32</t>
  </si>
  <si>
    <t>72</t>
  </si>
  <si>
    <t>17</t>
  </si>
  <si>
    <t>155</t>
  </si>
  <si>
    <t>15</t>
  </si>
  <si>
    <t>46</t>
  </si>
  <si>
    <t>824</t>
  </si>
  <si>
    <t>1.674</t>
  </si>
  <si>
    <t>2.206</t>
  </si>
  <si>
    <t xml:space="preserve">Tavola 24 - Produzione,  prezzi medi e ricavi della pesca marittima e lagunare nel Mediterraneo. Toscana </t>
  </si>
  <si>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(quantità in tonnellate, prezzi in euro) </t>
    </r>
    <r>
      <rPr>
        <b/>
        <sz val="10"/>
        <rFont val="Arial"/>
        <family val="2"/>
      </rPr>
      <t>- Anno 2015 - 2016</t>
    </r>
  </si>
  <si>
    <t>SPECIE DI PESCI</t>
  </si>
  <si>
    <t>Anno 2016</t>
  </si>
  <si>
    <t>Quantità (tonnellate)</t>
  </si>
  <si>
    <t>Ricavi (migliaia di euro)</t>
  </si>
  <si>
    <t>Prezzi (euro/kg)</t>
  </si>
  <si>
    <t>Acciughe</t>
  </si>
  <si>
    <t>1,5</t>
  </si>
  <si>
    <t>2.318</t>
  </si>
  <si>
    <t>3.251</t>
  </si>
  <si>
    <t>1,4</t>
  </si>
  <si>
    <t>Sardine</t>
  </si>
  <si>
    <t>677</t>
  </si>
  <si>
    <t>584</t>
  </si>
  <si>
    <t>0,9</t>
  </si>
  <si>
    <t>1.028</t>
  </si>
  <si>
    <t>0,7</t>
  </si>
  <si>
    <t>Lanzardi o lacerti</t>
  </si>
  <si>
    <t>Sgombri</t>
  </si>
  <si>
    <t>235</t>
  </si>
  <si>
    <t>1,6</t>
  </si>
  <si>
    <t>236</t>
  </si>
  <si>
    <t>1,7</t>
  </si>
  <si>
    <t>Alalunghe</t>
  </si>
  <si>
    <t>Palamiti</t>
  </si>
  <si>
    <t>114</t>
  </si>
  <si>
    <t>6,0</t>
  </si>
  <si>
    <t>134</t>
  </si>
  <si>
    <t>6,7</t>
  </si>
  <si>
    <t>Pesci spada</t>
  </si>
  <si>
    <t>835</t>
  </si>
  <si>
    <t>11,4</t>
  </si>
  <si>
    <t>688</t>
  </si>
  <si>
    <t>10,8</t>
  </si>
  <si>
    <t>Tonni rossi</t>
  </si>
  <si>
    <t>Altri tonni</t>
  </si>
  <si>
    <t>23</t>
  </si>
  <si>
    <t>2,9</t>
  </si>
  <si>
    <t>4,0</t>
  </si>
  <si>
    <t>Boghe</t>
  </si>
  <si>
    <t>1,0</t>
  </si>
  <si>
    <t>21</t>
  </si>
  <si>
    <t>1,8</t>
  </si>
  <si>
    <t>Gallinelle o capponi</t>
  </si>
  <si>
    <t>241</t>
  </si>
  <si>
    <t>9,3</t>
  </si>
  <si>
    <t>269</t>
  </si>
  <si>
    <t>10,0</t>
  </si>
  <si>
    <t>Cappellani o busbane</t>
  </si>
  <si>
    <t>117</t>
  </si>
  <si>
    <t>3,3</t>
  </si>
  <si>
    <t>251</t>
  </si>
  <si>
    <t>4,6</t>
  </si>
  <si>
    <t>Cefali</t>
  </si>
  <si>
    <t>188</t>
  </si>
  <si>
    <t>849</t>
  </si>
  <si>
    <t>4,5</t>
  </si>
  <si>
    <t>1.447</t>
  </si>
  <si>
    <t>5,9</t>
  </si>
  <si>
    <t>Menole e spicare</t>
  </si>
  <si>
    <t>31</t>
  </si>
  <si>
    <t>132</t>
  </si>
  <si>
    <t>4,3</t>
  </si>
  <si>
    <t>145</t>
  </si>
  <si>
    <t>4,4</t>
  </si>
  <si>
    <t>Merlani o moli</t>
  </si>
  <si>
    <t>Naselli</t>
  </si>
  <si>
    <t>183</t>
  </si>
  <si>
    <t>8,7</t>
  </si>
  <si>
    <t>184</t>
  </si>
  <si>
    <t>1.615</t>
  </si>
  <si>
    <t>8,8</t>
  </si>
  <si>
    <t>Pagelli fragolino</t>
  </si>
  <si>
    <t>7,2</t>
  </si>
  <si>
    <t>3,7</t>
  </si>
  <si>
    <t>Potassoli</t>
  </si>
  <si>
    <t>62</t>
  </si>
  <si>
    <t>2,7</t>
  </si>
  <si>
    <t>1,9</t>
  </si>
  <si>
    <t>Raiformi</t>
  </si>
  <si>
    <t>104</t>
  </si>
  <si>
    <t>601</t>
  </si>
  <si>
    <t>5,8</t>
  </si>
  <si>
    <t>402</t>
  </si>
  <si>
    <t>Rane pescatrici</t>
  </si>
  <si>
    <t>994</t>
  </si>
  <si>
    <t>7,4</t>
  </si>
  <si>
    <t>110</t>
  </si>
  <si>
    <t>1.013</t>
  </si>
  <si>
    <t>9,2</t>
  </si>
  <si>
    <t>Ricciole</t>
  </si>
  <si>
    <t>13,5</t>
  </si>
  <si>
    <t>162</t>
  </si>
  <si>
    <t>16,2</t>
  </si>
  <si>
    <t>Rombi</t>
  </si>
  <si>
    <t>11,1</t>
  </si>
  <si>
    <t>12,2</t>
  </si>
  <si>
    <t>Sogliole</t>
  </si>
  <si>
    <t>470</t>
  </si>
  <si>
    <t>18,1</t>
  </si>
  <si>
    <t>406</t>
  </si>
  <si>
    <t>17,7</t>
  </si>
  <si>
    <t>Squali</t>
  </si>
  <si>
    <t>158</t>
  </si>
  <si>
    <t>2,1</t>
  </si>
  <si>
    <t>2,0</t>
  </si>
  <si>
    <t>Sugarelli</t>
  </si>
  <si>
    <t>232</t>
  </si>
  <si>
    <t>209</t>
  </si>
  <si>
    <t>Triglie di fango</t>
  </si>
  <si>
    <t>554</t>
  </si>
  <si>
    <t>6,5</t>
  </si>
  <si>
    <t>564</t>
  </si>
  <si>
    <t>3.763</t>
  </si>
  <si>
    <t>Triglie di scoglio</t>
  </si>
  <si>
    <t>142</t>
  </si>
  <si>
    <t>15,1</t>
  </si>
  <si>
    <t>1.681</t>
  </si>
  <si>
    <t>14,6</t>
  </si>
  <si>
    <t>Altri pesci</t>
  </si>
  <si>
    <t>937</t>
  </si>
  <si>
    <t>10,1</t>
  </si>
  <si>
    <t>792</t>
  </si>
  <si>
    <t>8.644</t>
  </si>
  <si>
    <t>10,9</t>
  </si>
  <si>
    <t>Totale pesci</t>
  </si>
  <si>
    <t>6.074</t>
  </si>
  <si>
    <t>25.470</t>
  </si>
  <si>
    <t>4,2</t>
  </si>
  <si>
    <t>Calamari</t>
  </si>
  <si>
    <t>103</t>
  </si>
  <si>
    <t>23,0</t>
  </si>
  <si>
    <t>1.617</t>
  </si>
  <si>
    <t>19,7</t>
  </si>
  <si>
    <t>Lumachini e murici</t>
  </si>
  <si>
    <t>4,8</t>
  </si>
  <si>
    <t>380</t>
  </si>
  <si>
    <t>5,5</t>
  </si>
  <si>
    <t>Moscardini bianchi</t>
  </si>
  <si>
    <t>9,4</t>
  </si>
  <si>
    <t>227</t>
  </si>
  <si>
    <t>1.967</t>
  </si>
  <si>
    <t>Moscardini muschiati</t>
  </si>
  <si>
    <t>178</t>
  </si>
  <si>
    <t>5,7</t>
  </si>
  <si>
    <t>206</t>
  </si>
  <si>
    <t>7,6</t>
  </si>
  <si>
    <t>Polpi altri</t>
  </si>
  <si>
    <t>861</t>
  </si>
  <si>
    <t>9,5</t>
  </si>
  <si>
    <t>956</t>
  </si>
  <si>
    <t>11,0</t>
  </si>
  <si>
    <t>Seppie</t>
  </si>
  <si>
    <t>287</t>
  </si>
  <si>
    <t>228</t>
  </si>
  <si>
    <t>2.598</t>
  </si>
  <si>
    <t>Totani</t>
  </si>
  <si>
    <t>107</t>
  </si>
  <si>
    <t>707</t>
  </si>
  <si>
    <t>6,6</t>
  </si>
  <si>
    <t>175</t>
  </si>
  <si>
    <t>1.221</t>
  </si>
  <si>
    <t>7,0</t>
  </si>
  <si>
    <t>Veneridi</t>
  </si>
  <si>
    <t>Vongole</t>
  </si>
  <si>
    <t>Altri molluschi</t>
  </si>
  <si>
    <t>42</t>
  </si>
  <si>
    <t>246</t>
  </si>
  <si>
    <t>186</t>
  </si>
  <si>
    <t>1.314</t>
  </si>
  <si>
    <t>7,1</t>
  </si>
  <si>
    <t>Totale molluschi</t>
  </si>
  <si>
    <t>10,6</t>
  </si>
  <si>
    <t>1.081</t>
  </si>
  <si>
    <t>10.259</t>
  </si>
  <si>
    <t>Aragoste e astici</t>
  </si>
  <si>
    <t>187</t>
  </si>
  <si>
    <t>46,8</t>
  </si>
  <si>
    <t>52,3</t>
  </si>
  <si>
    <t>Gamberi bianchi</t>
  </si>
  <si>
    <t>359</t>
  </si>
  <si>
    <t>5,2</t>
  </si>
  <si>
    <t>354</t>
  </si>
  <si>
    <t>2.551</t>
  </si>
  <si>
    <t>Gamberi rossi</t>
  </si>
  <si>
    <t>99</t>
  </si>
  <si>
    <t>33,0</t>
  </si>
  <si>
    <t>43,0</t>
  </si>
  <si>
    <t>Gamberi viola</t>
  </si>
  <si>
    <t>204</t>
  </si>
  <si>
    <t>34,0</t>
  </si>
  <si>
    <t>96</t>
  </si>
  <si>
    <t>48,0</t>
  </si>
  <si>
    <t>Mazzancolle</t>
  </si>
  <si>
    <t>23,4</t>
  </si>
  <si>
    <t>1.318</t>
  </si>
  <si>
    <t>24,0</t>
  </si>
  <si>
    <t>Pannocchie</t>
  </si>
  <si>
    <t>567</t>
  </si>
  <si>
    <t>578</t>
  </si>
  <si>
    <t>Scampi</t>
  </si>
  <si>
    <t>26,2</t>
  </si>
  <si>
    <t>74</t>
  </si>
  <si>
    <t>2.139</t>
  </si>
  <si>
    <t>28,9</t>
  </si>
  <si>
    <t>Altri crostacei</t>
  </si>
  <si>
    <t>322</t>
  </si>
  <si>
    <t>8,6</t>
  </si>
  <si>
    <t>Totale crostacei</t>
  </si>
  <si>
    <t>612</t>
  </si>
  <si>
    <t>593</t>
  </si>
  <si>
    <t>7.343</t>
  </si>
  <si>
    <t>12,4</t>
  </si>
  <si>
    <t>7.748</t>
  </si>
  <si>
    <t>43.072</t>
  </si>
  <si>
    <t>5,6</t>
  </si>
  <si>
    <t>188.020</t>
  </si>
  <si>
    <t>903.793</t>
  </si>
  <si>
    <t>Fonte: ISTAT-IREPA (Istituto ricerche economiche per la pesca e l'acquacoltura)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</si>
</sst>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[$€]\ * #,##0.00_-;\-[$€]\ * #,##0.00_-;_-[$€]\ * \-??_-;_-@_-"/>
    <numFmt numFmtId="166" formatCode="_(* #,##0_);_(* \(#,##0\);_(* \-_);_(@_)"/>
    <numFmt numFmtId="167" formatCode="_-* #,##0.00_-;\-* #,##0.00_-;_-* \-??_-;_-@_-"/>
    <numFmt numFmtId="168" formatCode="0_)"/>
    <numFmt numFmtId="169" formatCode="#,##0"/>
    <numFmt numFmtId="170" formatCode="#,##0;&quot;- &quot;#,##0;_-&quot; - &quot;"/>
    <numFmt numFmtId="171" formatCode="#,##0.0_-"/>
    <numFmt numFmtId="172" formatCode="#,##0.00_-"/>
    <numFmt numFmtId="173" formatCode="@"/>
    <numFmt numFmtId="174" formatCode="#,##0_-"/>
    <numFmt numFmtId="175" formatCode="* #,##0;&quot;- &quot;#,##0;_*&quot; -&quot;"/>
    <numFmt numFmtId="176" formatCode="_-&quot;L. &quot;* #,##0_-;&quot;-L. &quot;* #,##0_-;_-&quot;L. &quot;* \-_-;_-@_-"/>
    <numFmt numFmtId="177" formatCode="_-* #,##0_-;\-* #,##0_-;_-* \-??_-;_-@_-"/>
    <numFmt numFmtId="178" formatCode="#,##0.00"/>
    <numFmt numFmtId="179" formatCode="_-* #,##0.00;\-* #,##0.00;_-* \-;_-@"/>
    <numFmt numFmtId="180" formatCode="0"/>
    <numFmt numFmtId="181" formatCode="#,##0;[RED]#,##0"/>
    <numFmt numFmtId="182" formatCode="#,##0.0"/>
    <numFmt numFmtId="183" formatCode="0.00"/>
    <numFmt numFmtId="184" formatCode="0.0"/>
    <numFmt numFmtId="185" formatCode="#,##0.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8"/>
      <name val="Arial Narrow"/>
      <family val="2"/>
    </font>
    <font>
      <sz val="8"/>
      <name val="Tahoma"/>
      <family val="2"/>
    </font>
    <font>
      <i/>
      <sz val="8"/>
      <name val="Tahoma"/>
      <family val="2"/>
    </font>
    <font>
      <b/>
      <sz val="9"/>
      <color indexed="9"/>
      <name val="Arial Narrow"/>
      <family val="2"/>
    </font>
    <font>
      <b/>
      <i/>
      <sz val="8"/>
      <name val="Tahoma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b/>
      <i/>
      <sz val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color indexed="30"/>
      <name val="Arial"/>
      <family val="0"/>
    </font>
    <font>
      <i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i/>
      <sz val="7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9"/>
      <name val="Arial"/>
      <family val="0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7" fillId="22" borderId="0" applyNumberFormat="0" applyBorder="0" applyAlignment="0" applyProtection="0"/>
    <xf numFmtId="168" fontId="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4" fontId="0" fillId="23" borderId="4" applyNumberFormat="0" applyAlignment="0" applyProtection="0"/>
    <xf numFmtId="170" fontId="0" fillId="0" borderId="0" applyFill="0" applyBorder="0" applyAlignment="0" applyProtection="0"/>
    <xf numFmtId="164" fontId="9" fillId="16" borderId="5" applyNumberFormat="0" applyAlignment="0" applyProtection="0"/>
    <xf numFmtId="171" fontId="10" fillId="0" borderId="6">
      <alignment horizontal="right" vertical="center"/>
      <protection/>
    </xf>
    <xf numFmtId="171" fontId="10" fillId="0" borderId="6">
      <alignment horizontal="right" vertical="center"/>
      <protection/>
    </xf>
    <xf numFmtId="171" fontId="11" fillId="0" borderId="7">
      <alignment horizontal="right" vertical="center"/>
      <protection/>
    </xf>
    <xf numFmtId="172" fontId="10" fillId="0" borderId="6">
      <alignment horizontal="right" vertical="center"/>
      <protection/>
    </xf>
    <xf numFmtId="172" fontId="10" fillId="0" borderId="6">
      <alignment horizontal="right" vertical="center"/>
      <protection/>
    </xf>
    <xf numFmtId="172" fontId="11" fillId="0" borderId="7">
      <alignment horizontal="right" vertical="center"/>
      <protection/>
    </xf>
    <xf numFmtId="173" fontId="10" fillId="0" borderId="6">
      <alignment vertical="center" wrapText="1"/>
      <protection/>
    </xf>
    <xf numFmtId="173" fontId="10" fillId="0" borderId="6">
      <alignment vertical="center" wrapText="1"/>
      <protection/>
    </xf>
    <xf numFmtId="173" fontId="11" fillId="0" borderId="7">
      <alignment vertical="center" wrapText="1"/>
      <protection/>
    </xf>
    <xf numFmtId="164" fontId="12" fillId="0" borderId="0">
      <alignment horizontal="left" vertical="center"/>
      <protection/>
    </xf>
    <xf numFmtId="174" fontId="10" fillId="0" borderId="6">
      <alignment horizontal="right" vertical="center"/>
      <protection/>
    </xf>
    <xf numFmtId="174" fontId="10" fillId="0" borderId="6">
      <alignment horizontal="right" vertical="center"/>
      <protection/>
    </xf>
    <xf numFmtId="174" fontId="11" fillId="0" borderId="7">
      <alignment horizontal="right" vertical="center"/>
      <protection/>
    </xf>
    <xf numFmtId="173" fontId="13" fillId="24" borderId="8">
      <alignment horizontal="center" vertical="center" wrapText="1"/>
      <protection/>
    </xf>
    <xf numFmtId="164" fontId="10" fillId="23" borderId="8">
      <alignment horizontal="center" vertical="center" wrapText="1"/>
      <protection/>
    </xf>
    <xf numFmtId="164" fontId="10" fillId="23" borderId="8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10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5" fillId="23" borderId="10">
      <alignment horizontal="center" vertical="center" wrapText="1"/>
      <protection/>
    </xf>
    <xf numFmtId="173" fontId="15" fillId="23" borderId="10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4" fillId="23" borderId="9">
      <alignment horizontal="center" vertical="center" wrapText="1"/>
      <protection/>
    </xf>
    <xf numFmtId="173" fontId="13" fillId="24" borderId="8">
      <alignment horizontal="center" vertical="center" wrapText="1"/>
      <protection/>
    </xf>
    <xf numFmtId="173" fontId="14" fillId="16" borderId="10">
      <alignment horizontal="center" vertical="center" wrapText="1"/>
      <protection/>
    </xf>
    <xf numFmtId="173" fontId="14" fillId="16" borderId="10">
      <alignment horizontal="center" vertical="center" wrapText="1"/>
      <protection/>
    </xf>
    <xf numFmtId="173" fontId="16" fillId="0" borderId="0">
      <alignment horizontal="left" vertical="center"/>
      <protection/>
    </xf>
    <xf numFmtId="173" fontId="17" fillId="0" borderId="0">
      <alignment horizontal="left" vertical="center"/>
      <protection/>
    </xf>
    <xf numFmtId="173" fontId="18" fillId="0" borderId="0">
      <alignment horizontal="left" vertical="center"/>
      <protection/>
    </xf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11" applyNumberFormat="0" applyFill="0" applyAlignment="0" applyProtection="0"/>
    <xf numFmtId="164" fontId="23" fillId="0" borderId="12" applyNumberFormat="0" applyFill="0" applyAlignment="0" applyProtection="0"/>
    <xf numFmtId="164" fontId="24" fillId="0" borderId="13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14" applyNumberFormat="0" applyFill="0" applyAlignment="0" applyProtection="0"/>
    <xf numFmtId="175" fontId="26" fillId="0" borderId="0">
      <alignment/>
      <protection/>
    </xf>
    <xf numFmtId="164" fontId="27" fillId="3" borderId="0" applyNumberFormat="0" applyBorder="0" applyAlignment="0" applyProtection="0"/>
    <xf numFmtId="164" fontId="28" fillId="4" borderId="0" applyNumberFormat="0" applyBorder="0" applyAlignment="0" applyProtection="0"/>
    <xf numFmtId="176" fontId="0" fillId="0" borderId="0" applyFill="0" applyBorder="0" applyAlignment="0" applyProtection="0"/>
  </cellStyleXfs>
  <cellXfs count="41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5" borderId="0" xfId="0" applyFill="1" applyAlignment="1">
      <alignment/>
    </xf>
    <xf numFmtId="164" fontId="29" fillId="0" borderId="0" xfId="20" applyNumberFormat="1" applyFont="1" applyFill="1" applyBorder="1" applyAlignment="1" applyProtection="1">
      <alignment/>
      <protection/>
    </xf>
    <xf numFmtId="164" fontId="30" fillId="0" borderId="0" xfId="20" applyNumberFormat="1" applyFill="1" applyBorder="1" applyAlignment="1" applyProtection="1">
      <alignment/>
      <protection/>
    </xf>
    <xf numFmtId="164" fontId="30" fillId="0" borderId="0" xfId="20" applyNumberFormat="1" applyFont="1" applyFill="1" applyBorder="1" applyAlignment="1" applyProtection="1">
      <alignment/>
      <protection/>
    </xf>
    <xf numFmtId="164" fontId="29" fillId="25" borderId="0" xfId="0" applyFont="1" applyFill="1" applyAlignment="1">
      <alignment horizontal="left"/>
    </xf>
    <xf numFmtId="164" fontId="0" fillId="25" borderId="0" xfId="0" applyFont="1" applyFill="1" applyAlignment="1">
      <alignment/>
    </xf>
    <xf numFmtId="164" fontId="30" fillId="25" borderId="0" xfId="20" applyNumberFormat="1" applyFont="1" applyFill="1" applyBorder="1" applyAlignment="1" applyProtection="1">
      <alignment/>
      <protection/>
    </xf>
    <xf numFmtId="164" fontId="29" fillId="25" borderId="15" xfId="0" applyFont="1" applyFill="1" applyBorder="1" applyAlignment="1">
      <alignment/>
    </xf>
    <xf numFmtId="173" fontId="32" fillId="25" borderId="15" xfId="0" applyNumberFormat="1" applyFont="1" applyFill="1" applyBorder="1" applyAlignment="1">
      <alignment horizontal="justify" vertical="top"/>
    </xf>
    <xf numFmtId="164" fontId="33" fillId="25" borderId="0" xfId="0" applyFont="1" applyFill="1" applyAlignment="1">
      <alignment/>
    </xf>
    <xf numFmtId="164" fontId="33" fillId="25" borderId="16" xfId="0" applyFont="1" applyFill="1" applyBorder="1" applyAlignment="1">
      <alignment horizontal="center" vertical="center"/>
    </xf>
    <xf numFmtId="164" fontId="33" fillId="25" borderId="0" xfId="0" applyFont="1" applyFill="1" applyBorder="1" applyAlignment="1">
      <alignment horizontal="center" vertical="center"/>
    </xf>
    <xf numFmtId="164" fontId="34" fillId="25" borderId="17" xfId="0" applyFont="1" applyFill="1" applyBorder="1" applyAlignment="1">
      <alignment/>
    </xf>
    <xf numFmtId="173" fontId="33" fillId="25" borderId="17" xfId="0" applyNumberFormat="1" applyFont="1" applyFill="1" applyBorder="1" applyAlignment="1">
      <alignment horizontal="right" vertical="top" wrapText="1"/>
    </xf>
    <xf numFmtId="164" fontId="33" fillId="25" borderId="0" xfId="0" applyFont="1" applyFill="1" applyBorder="1" applyAlignment="1">
      <alignment/>
    </xf>
    <xf numFmtId="177" fontId="33" fillId="25" borderId="0" xfId="15" applyNumberFormat="1" applyFont="1" applyFill="1" applyBorder="1" applyAlignment="1" applyProtection="1">
      <alignment horizontal="center" wrapText="1"/>
      <protection/>
    </xf>
    <xf numFmtId="173" fontId="33" fillId="25" borderId="0" xfId="0" applyNumberFormat="1" applyFont="1" applyFill="1" applyBorder="1" applyAlignment="1">
      <alignment horizontal="left" vertical="top" wrapText="1"/>
    </xf>
    <xf numFmtId="177" fontId="33" fillId="25" borderId="0" xfId="15" applyNumberFormat="1" applyFont="1" applyFill="1" applyBorder="1" applyAlignment="1" applyProtection="1">
      <alignment horizontal="right" wrapText="1"/>
      <protection/>
    </xf>
    <xf numFmtId="169" fontId="33" fillId="25" borderId="0" xfId="15" applyNumberFormat="1" applyFont="1" applyFill="1" applyBorder="1" applyAlignment="1" applyProtection="1">
      <alignment horizontal="right" wrapText="1"/>
      <protection/>
    </xf>
    <xf numFmtId="164" fontId="33" fillId="0" borderId="0" xfId="0" applyFont="1" applyFill="1" applyBorder="1" applyAlignment="1">
      <alignment horizontal="left"/>
    </xf>
    <xf numFmtId="164" fontId="33" fillId="0" borderId="0" xfId="0" applyFont="1" applyFill="1" applyAlignment="1">
      <alignment horizontal="right" wrapText="1"/>
    </xf>
    <xf numFmtId="169" fontId="33" fillId="0" borderId="0" xfId="0" applyNumberFormat="1" applyFont="1" applyFill="1" applyAlignment="1">
      <alignment horizontal="right" wrapText="1"/>
    </xf>
    <xf numFmtId="178" fontId="29" fillId="0" borderId="0" xfId="0" applyNumberFormat="1" applyFont="1" applyAlignment="1">
      <alignment horizontal="right" wrapText="1"/>
    </xf>
    <xf numFmtId="179" fontId="32" fillId="0" borderId="0" xfId="0" applyNumberFormat="1" applyFont="1" applyFill="1" applyBorder="1" applyAlignment="1">
      <alignment/>
    </xf>
    <xf numFmtId="164" fontId="33" fillId="25" borderId="0" xfId="0" applyFont="1" applyFill="1" applyBorder="1" applyAlignment="1">
      <alignment horizontal="left"/>
    </xf>
    <xf numFmtId="177" fontId="33" fillId="0" borderId="0" xfId="15" applyNumberFormat="1" applyFont="1" applyFill="1" applyBorder="1" applyAlignment="1" applyProtection="1">
      <alignment horizontal="center" wrapText="1"/>
      <protection/>
    </xf>
    <xf numFmtId="177" fontId="33" fillId="0" borderId="0" xfId="15" applyNumberFormat="1" applyFont="1" applyFill="1" applyBorder="1" applyAlignment="1" applyProtection="1">
      <alignment horizontal="right" wrapText="1"/>
      <protection/>
    </xf>
    <xf numFmtId="180" fontId="33" fillId="25" borderId="0" xfId="0" applyNumberFormat="1" applyFont="1" applyFill="1" applyBorder="1" applyAlignment="1">
      <alignment horizontal="left"/>
    </xf>
    <xf numFmtId="169" fontId="33" fillId="0" borderId="0" xfId="15" applyNumberFormat="1" applyFont="1" applyFill="1" applyBorder="1" applyAlignment="1" applyProtection="1">
      <alignment horizontal="right"/>
      <protection/>
    </xf>
    <xf numFmtId="180" fontId="33" fillId="25" borderId="15" xfId="0" applyNumberFormat="1" applyFont="1" applyFill="1" applyBorder="1" applyAlignment="1">
      <alignment horizontal="left"/>
    </xf>
    <xf numFmtId="169" fontId="33" fillId="0" borderId="15" xfId="0" applyNumberFormat="1" applyFont="1" applyFill="1" applyBorder="1" applyAlignment="1">
      <alignment horizontal="right" wrapText="1"/>
    </xf>
    <xf numFmtId="180" fontId="0" fillId="25" borderId="0" xfId="0" applyNumberFormat="1" applyFill="1" applyAlignment="1">
      <alignment/>
    </xf>
    <xf numFmtId="164" fontId="34" fillId="25" borderId="0" xfId="0" applyFont="1" applyFill="1" applyAlignment="1">
      <alignment/>
    </xf>
    <xf numFmtId="164" fontId="35" fillId="0" borderId="0" xfId="0" applyFont="1" applyFill="1" applyAlignment="1">
      <alignment/>
    </xf>
    <xf numFmtId="164" fontId="35" fillId="25" borderId="0" xfId="0" applyFont="1" applyFill="1" applyAlignment="1">
      <alignment/>
    </xf>
    <xf numFmtId="164" fontId="29" fillId="0" borderId="0" xfId="0" applyFont="1" applyBorder="1" applyAlignment="1">
      <alignment horizontal="right" vertical="center"/>
    </xf>
    <xf numFmtId="164" fontId="0" fillId="25" borderId="15" xfId="0" applyFill="1" applyBorder="1" applyAlignment="1">
      <alignment/>
    </xf>
    <xf numFmtId="164" fontId="0" fillId="0" borderId="15" xfId="0" applyFill="1" applyBorder="1" applyAlignment="1">
      <alignment/>
    </xf>
    <xf numFmtId="164" fontId="34" fillId="25" borderId="16" xfId="0" applyFont="1" applyFill="1" applyBorder="1" applyAlignment="1">
      <alignment horizontal="center" vertical="center"/>
    </xf>
    <xf numFmtId="173" fontId="33" fillId="0" borderId="16" xfId="0" applyNumberFormat="1" applyFont="1" applyFill="1" applyBorder="1" applyAlignment="1">
      <alignment horizontal="right" vertical="center" wrapText="1"/>
    </xf>
    <xf numFmtId="164" fontId="33" fillId="0" borderId="0" xfId="0" applyFont="1" applyFill="1" applyAlignment="1">
      <alignment/>
    </xf>
    <xf numFmtId="173" fontId="34" fillId="25" borderId="0" xfId="0" applyNumberFormat="1" applyFont="1" applyFill="1" applyBorder="1" applyAlignment="1">
      <alignment horizontal="left" vertical="top" wrapText="1"/>
    </xf>
    <xf numFmtId="169" fontId="34" fillId="0" borderId="0" xfId="0" applyNumberFormat="1" applyFont="1" applyFill="1" applyAlignment="1">
      <alignment horizontal="right" wrapText="1"/>
    </xf>
    <xf numFmtId="164" fontId="34" fillId="0" borderId="0" xfId="0" applyFont="1" applyFill="1" applyAlignment="1">
      <alignment/>
    </xf>
    <xf numFmtId="169" fontId="33" fillId="0" borderId="0" xfId="0" applyNumberFormat="1" applyFont="1" applyFill="1" applyBorder="1" applyAlignment="1">
      <alignment horizontal="right" wrapText="1"/>
    </xf>
    <xf numFmtId="181" fontId="33" fillId="0" borderId="0" xfId="0" applyNumberFormat="1" applyFont="1" applyFill="1" applyBorder="1" applyAlignment="1">
      <alignment horizontal="right" wrapText="1"/>
    </xf>
    <xf numFmtId="173" fontId="33" fillId="25" borderId="18" xfId="0" applyNumberFormat="1" applyFont="1" applyFill="1" applyBorder="1" applyAlignment="1">
      <alignment/>
    </xf>
    <xf numFmtId="181" fontId="33" fillId="0" borderId="18" xfId="0" applyNumberFormat="1" applyFont="1" applyFill="1" applyBorder="1" applyAlignment="1">
      <alignment horizontal="right"/>
    </xf>
    <xf numFmtId="169" fontId="33" fillId="0" borderId="18" xfId="0" applyNumberFormat="1" applyFont="1" applyFill="1" applyBorder="1" applyAlignment="1">
      <alignment horizontal="right"/>
    </xf>
    <xf numFmtId="169" fontId="33" fillId="0" borderId="0" xfId="0" applyNumberFormat="1" applyFont="1" applyFill="1" applyAlignment="1">
      <alignment/>
    </xf>
    <xf numFmtId="169" fontId="33" fillId="25" borderId="0" xfId="0" applyNumberFormat="1" applyFont="1" applyFill="1" applyAlignment="1">
      <alignment/>
    </xf>
    <xf numFmtId="164" fontId="33" fillId="25" borderId="0" xfId="0" applyFont="1" applyFill="1" applyAlignment="1">
      <alignment horizontal="left"/>
    </xf>
    <xf numFmtId="164" fontId="0" fillId="0" borderId="0" xfId="0" applyFont="1" applyFill="1" applyAlignment="1">
      <alignment/>
    </xf>
    <xf numFmtId="164" fontId="33" fillId="25" borderId="15" xfId="0" applyFont="1" applyFill="1" applyBorder="1" applyAlignment="1">
      <alignment/>
    </xf>
    <xf numFmtId="164" fontId="33" fillId="0" borderId="15" xfId="0" applyFont="1" applyFill="1" applyBorder="1" applyAlignment="1">
      <alignment/>
    </xf>
    <xf numFmtId="164" fontId="34" fillId="25" borderId="19" xfId="0" applyFont="1" applyFill="1" applyBorder="1" applyAlignment="1">
      <alignment/>
    </xf>
    <xf numFmtId="164" fontId="34" fillId="25" borderId="0" xfId="0" applyFont="1" applyFill="1" applyBorder="1" applyAlignment="1">
      <alignment/>
    </xf>
    <xf numFmtId="173" fontId="33" fillId="0" borderId="0" xfId="0" applyNumberFormat="1" applyFont="1" applyFill="1" applyBorder="1" applyAlignment="1">
      <alignment horizontal="right" vertical="center" wrapText="1"/>
    </xf>
    <xf numFmtId="164" fontId="33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center"/>
    </xf>
    <xf numFmtId="164" fontId="33" fillId="0" borderId="0" xfId="0" applyFont="1" applyAlignment="1">
      <alignment wrapText="1"/>
    </xf>
    <xf numFmtId="164" fontId="33" fillId="0" borderId="0" xfId="0" applyFont="1" applyAlignment="1">
      <alignment horizontal="left" wrapText="1"/>
    </xf>
    <xf numFmtId="173" fontId="33" fillId="25" borderId="0" xfId="0" applyNumberFormat="1" applyFont="1" applyFill="1" applyBorder="1" applyAlignment="1">
      <alignment horizontal="left" vertical="center" wrapText="1"/>
    </xf>
    <xf numFmtId="164" fontId="36" fillId="0" borderId="0" xfId="0" applyFont="1" applyAlignment="1">
      <alignment horizontal="left" wrapText="1"/>
    </xf>
    <xf numFmtId="169" fontId="36" fillId="0" borderId="0" xfId="0" applyNumberFormat="1" applyFont="1" applyFill="1" applyAlignment="1">
      <alignment horizontal="right" wrapText="1"/>
    </xf>
    <xf numFmtId="164" fontId="33" fillId="0" borderId="0" xfId="0" applyFont="1" applyFill="1" applyAlignment="1">
      <alignment horizontal="center"/>
    </xf>
    <xf numFmtId="164" fontId="36" fillId="0" borderId="15" xfId="0" applyFont="1" applyBorder="1" applyAlignment="1">
      <alignment wrapText="1"/>
    </xf>
    <xf numFmtId="169" fontId="36" fillId="0" borderId="15" xfId="0" applyNumberFormat="1" applyFont="1" applyFill="1" applyBorder="1" applyAlignment="1">
      <alignment horizontal="right" wrapText="1"/>
    </xf>
    <xf numFmtId="164" fontId="29" fillId="0" borderId="0" xfId="0" applyFont="1" applyFill="1" applyAlignment="1">
      <alignment horizontal="left"/>
    </xf>
    <xf numFmtId="164" fontId="29" fillId="0" borderId="15" xfId="0" applyFont="1" applyFill="1" applyBorder="1" applyAlignment="1">
      <alignment horizontal="left"/>
    </xf>
    <xf numFmtId="173" fontId="34" fillId="0" borderId="0" xfId="0" applyNumberFormat="1" applyFont="1" applyFill="1" applyBorder="1" applyAlignment="1">
      <alignment horizontal="left" vertical="top" wrapText="1"/>
    </xf>
    <xf numFmtId="173" fontId="34" fillId="0" borderId="17" xfId="0" applyNumberFormat="1" applyFont="1" applyFill="1" applyBorder="1" applyAlignment="1">
      <alignment horizontal="left" vertical="top" wrapText="1"/>
    </xf>
    <xf numFmtId="173" fontId="34" fillId="0" borderId="0" xfId="0" applyNumberFormat="1" applyFont="1" applyFill="1" applyBorder="1" applyAlignment="1">
      <alignment vertical="center"/>
    </xf>
    <xf numFmtId="169" fontId="33" fillId="0" borderId="0" xfId="0" applyNumberFormat="1" applyFont="1" applyFill="1" applyBorder="1" applyAlignment="1">
      <alignment horizontal="right" vertical="center"/>
    </xf>
    <xf numFmtId="173" fontId="34" fillId="0" borderId="0" xfId="0" applyNumberFormat="1" applyFont="1" applyFill="1" applyBorder="1" applyAlignment="1">
      <alignment vertical="center" wrapText="1"/>
    </xf>
    <xf numFmtId="173" fontId="33" fillId="0" borderId="0" xfId="0" applyNumberFormat="1" applyFont="1" applyFill="1" applyBorder="1" applyAlignment="1">
      <alignment horizontal="left" vertical="center" wrapText="1"/>
    </xf>
    <xf numFmtId="173" fontId="37" fillId="0" borderId="18" xfId="0" applyNumberFormat="1" applyFont="1" applyFill="1" applyBorder="1" applyAlignment="1">
      <alignment/>
    </xf>
    <xf numFmtId="169" fontId="33" fillId="0" borderId="18" xfId="0" applyNumberFormat="1" applyFont="1" applyFill="1" applyBorder="1" applyAlignment="1">
      <alignment horizontal="right" vertical="center"/>
    </xf>
    <xf numFmtId="169" fontId="33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5" fillId="0" borderId="0" xfId="55" applyFont="1" applyAlignment="1">
      <alignment vertical="center"/>
      <protection/>
    </xf>
    <xf numFmtId="164" fontId="29" fillId="25" borderId="0" xfId="0" applyFont="1" applyFill="1" applyBorder="1" applyAlignment="1">
      <alignment horizontal="justify" vertical="top" wrapText="1"/>
    </xf>
    <xf numFmtId="164" fontId="29" fillId="25" borderId="15" xfId="0" applyFont="1" applyFill="1" applyBorder="1" applyAlignment="1">
      <alignment horizontal="justify" vertical="top" wrapText="1"/>
    </xf>
    <xf numFmtId="164" fontId="37" fillId="25" borderId="0" xfId="0" applyFont="1" applyFill="1" applyBorder="1" applyAlignment="1">
      <alignment horizontal="justify" vertical="top" wrapText="1"/>
    </xf>
    <xf numFmtId="164" fontId="33" fillId="25" borderId="16" xfId="0" applyFont="1" applyFill="1" applyBorder="1" applyAlignment="1">
      <alignment horizontal="right" vertical="center" wrapText="1"/>
    </xf>
    <xf numFmtId="164" fontId="33" fillId="25" borderId="16" xfId="0" applyFont="1" applyFill="1" applyBorder="1" applyAlignment="1">
      <alignment horizontal="center" vertical="center" wrapText="1"/>
    </xf>
    <xf numFmtId="164" fontId="34" fillId="25" borderId="0" xfId="0" applyFont="1" applyFill="1" applyBorder="1" applyAlignment="1">
      <alignment horizontal="justify" vertical="center" wrapText="1"/>
    </xf>
    <xf numFmtId="164" fontId="33" fillId="25" borderId="0" xfId="0" applyFont="1" applyFill="1" applyBorder="1" applyAlignment="1">
      <alignment horizontal="right" vertical="center" wrapText="1"/>
    </xf>
    <xf numFmtId="164" fontId="34" fillId="25" borderId="0" xfId="0" applyFont="1" applyFill="1" applyBorder="1" applyAlignment="1">
      <alignment horizontal="right" vertical="center" wrapText="1"/>
    </xf>
    <xf numFmtId="169" fontId="33" fillId="0" borderId="0" xfId="0" applyNumberFormat="1" applyFont="1" applyBorder="1" applyAlignment="1">
      <alignment horizontal="right" vertical="center"/>
    </xf>
    <xf numFmtId="164" fontId="33" fillId="0" borderId="0" xfId="0" applyFont="1" applyBorder="1" applyAlignment="1">
      <alignment horizontal="right" vertical="center"/>
    </xf>
    <xf numFmtId="164" fontId="33" fillId="25" borderId="0" xfId="0" applyFont="1" applyFill="1" applyBorder="1" applyAlignment="1">
      <alignment horizontal="justify" wrapText="1"/>
    </xf>
    <xf numFmtId="173" fontId="33" fillId="25" borderId="0" xfId="15" applyNumberFormat="1" applyFont="1" applyFill="1" applyBorder="1" applyAlignment="1" applyProtection="1">
      <alignment horizontal="center" wrapText="1"/>
      <protection/>
    </xf>
    <xf numFmtId="173" fontId="33" fillId="25" borderId="0" xfId="15" applyNumberFormat="1" applyFont="1" applyFill="1" applyBorder="1" applyAlignment="1" applyProtection="1">
      <alignment horizontal="right" wrapText="1"/>
      <protection/>
    </xf>
    <xf numFmtId="164" fontId="37" fillId="25" borderId="0" xfId="0" applyFont="1" applyFill="1" applyBorder="1" applyAlignment="1">
      <alignment horizontal="justify" wrapText="1"/>
    </xf>
    <xf numFmtId="164" fontId="37" fillId="0" borderId="0" xfId="0" applyFont="1" applyFill="1" applyBorder="1" applyAlignment="1">
      <alignment horizontal="right" vertical="center"/>
    </xf>
    <xf numFmtId="164" fontId="33" fillId="25" borderId="15" xfId="0" applyFont="1" applyFill="1" applyBorder="1" applyAlignment="1">
      <alignment horizontal="justify"/>
    </xf>
    <xf numFmtId="164" fontId="33" fillId="0" borderId="15" xfId="0" applyFont="1" applyFill="1" applyBorder="1" applyAlignment="1">
      <alignment horizontal="right" vertical="center"/>
    </xf>
    <xf numFmtId="164" fontId="33" fillId="25" borderId="0" xfId="0" applyFont="1" applyFill="1" applyAlignment="1">
      <alignment/>
    </xf>
    <xf numFmtId="164" fontId="33" fillId="25" borderId="0" xfId="0" applyFont="1" applyFill="1" applyBorder="1" applyAlignment="1">
      <alignment horizontal="justify"/>
    </xf>
    <xf numFmtId="164" fontId="39" fillId="25" borderId="0" xfId="0" applyFont="1" applyFill="1" applyAlignment="1">
      <alignment/>
    </xf>
    <xf numFmtId="164" fontId="29" fillId="25" borderId="0" xfId="0" applyFont="1" applyFill="1" applyBorder="1" applyAlignment="1">
      <alignment horizontal="center" vertical="top" wrapText="1"/>
    </xf>
    <xf numFmtId="164" fontId="29" fillId="25" borderId="15" xfId="0" applyFont="1" applyFill="1" applyBorder="1" applyAlignment="1">
      <alignment horizontal="center" vertical="top" wrapText="1"/>
    </xf>
    <xf numFmtId="164" fontId="33" fillId="25" borderId="0" xfId="0" applyFont="1" applyFill="1" applyBorder="1" applyAlignment="1">
      <alignment wrapText="1"/>
    </xf>
    <xf numFmtId="169" fontId="33" fillId="25" borderId="0" xfId="0" applyNumberFormat="1" applyFont="1" applyFill="1" applyBorder="1" applyAlignment="1">
      <alignment horizontal="right" vertical="center"/>
    </xf>
    <xf numFmtId="164" fontId="33" fillId="25" borderId="15" xfId="0" applyFont="1" applyFill="1" applyBorder="1" applyAlignment="1">
      <alignment horizontal="right" vertical="center"/>
    </xf>
    <xf numFmtId="164" fontId="33" fillId="25" borderId="0" xfId="0" applyFont="1" applyFill="1" applyBorder="1" applyAlignment="1">
      <alignment horizontal="right" vertical="center"/>
    </xf>
    <xf numFmtId="164" fontId="34" fillId="25" borderId="0" xfId="0" applyFont="1" applyFill="1" applyBorder="1" applyAlignment="1">
      <alignment horizontal="left"/>
    </xf>
    <xf numFmtId="164" fontId="40" fillId="25" borderId="0" xfId="0" applyFont="1" applyFill="1" applyBorder="1" applyAlignment="1">
      <alignment horizontal="left" vertical="center" wrapText="1"/>
    </xf>
    <xf numFmtId="164" fontId="34" fillId="25" borderId="0" xfId="0" applyFont="1" applyFill="1" applyAlignment="1">
      <alignment/>
    </xf>
    <xf numFmtId="164" fontId="40" fillId="25" borderId="0" xfId="0" applyFont="1" applyFill="1" applyAlignment="1">
      <alignment/>
    </xf>
    <xf numFmtId="164" fontId="34" fillId="25" borderId="0" xfId="0" applyFont="1" applyFill="1" applyBorder="1" applyAlignment="1">
      <alignment horizontal="right" vertical="center"/>
    </xf>
    <xf numFmtId="164" fontId="40" fillId="25" borderId="0" xfId="0" applyFont="1" applyFill="1" applyBorder="1" applyAlignment="1">
      <alignment horizontal="left" vertical="center"/>
    </xf>
    <xf numFmtId="164" fontId="41" fillId="0" borderId="0" xfId="0" applyFont="1" applyFill="1" applyAlignment="1" applyProtection="1">
      <alignment/>
      <protection/>
    </xf>
    <xf numFmtId="164" fontId="29" fillId="25" borderId="0" xfId="0" applyFont="1" applyFill="1" applyBorder="1" applyAlignment="1">
      <alignment horizontal="left" wrapText="1"/>
    </xf>
    <xf numFmtId="164" fontId="37" fillId="25" borderId="15" xfId="0" applyFont="1" applyFill="1" applyBorder="1" applyAlignment="1">
      <alignment wrapText="1"/>
    </xf>
    <xf numFmtId="164" fontId="34" fillId="25" borderId="16" xfId="0" applyFont="1" applyFill="1" applyBorder="1" applyAlignment="1">
      <alignment horizontal="left" wrapText="1"/>
    </xf>
    <xf numFmtId="164" fontId="33" fillId="25" borderId="19" xfId="0" applyFont="1" applyFill="1" applyBorder="1" applyAlignment="1">
      <alignment horizontal="center" vertical="center" wrapText="1"/>
    </xf>
    <xf numFmtId="164" fontId="33" fillId="25" borderId="20" xfId="0" applyFont="1" applyFill="1" applyBorder="1" applyAlignment="1">
      <alignment horizontal="right" vertical="center" wrapText="1"/>
    </xf>
    <xf numFmtId="164" fontId="33" fillId="25" borderId="17" xfId="0" applyFont="1" applyFill="1" applyBorder="1" applyAlignment="1">
      <alignment horizontal="right" vertical="center" wrapText="1"/>
    </xf>
    <xf numFmtId="164" fontId="34" fillId="25" borderId="0" xfId="0" applyFont="1" applyFill="1" applyBorder="1" applyAlignment="1">
      <alignment horizontal="left" wrapText="1"/>
    </xf>
    <xf numFmtId="164" fontId="33" fillId="25" borderId="0" xfId="0" applyFont="1" applyFill="1" applyBorder="1" applyAlignment="1">
      <alignment horizontal="right"/>
    </xf>
    <xf numFmtId="169" fontId="33" fillId="25" borderId="0" xfId="0" applyNumberFormat="1" applyFont="1" applyFill="1" applyBorder="1" applyAlignment="1">
      <alignment horizontal="right" wrapText="1"/>
    </xf>
    <xf numFmtId="164" fontId="33" fillId="25" borderId="0" xfId="0" applyFont="1" applyFill="1" applyBorder="1" applyAlignment="1">
      <alignment horizontal="center" wrapText="1"/>
    </xf>
    <xf numFmtId="164" fontId="37" fillId="0" borderId="0" xfId="0" applyFont="1" applyFill="1" applyBorder="1" applyAlignment="1">
      <alignment horizontal="right" vertical="center"/>
    </xf>
    <xf numFmtId="169" fontId="37" fillId="0" borderId="0" xfId="0" applyNumberFormat="1" applyFont="1" applyFill="1" applyBorder="1" applyAlignment="1">
      <alignment horizontal="right" vertical="center"/>
    </xf>
    <xf numFmtId="164" fontId="33" fillId="0" borderId="15" xfId="0" applyFont="1" applyBorder="1" applyAlignment="1">
      <alignment horizontal="right" vertical="center"/>
    </xf>
    <xf numFmtId="169" fontId="33" fillId="0" borderId="15" xfId="0" applyNumberFormat="1" applyFont="1" applyBorder="1" applyAlignment="1">
      <alignment horizontal="right" vertical="center"/>
    </xf>
    <xf numFmtId="164" fontId="42" fillId="25" borderId="0" xfId="0" applyFont="1" applyFill="1" applyAlignment="1">
      <alignment/>
    </xf>
    <xf numFmtId="164" fontId="34" fillId="25" borderId="20" xfId="0" applyFont="1" applyFill="1" applyBorder="1" applyAlignment="1">
      <alignment horizontal="center" vertical="center" wrapText="1"/>
    </xf>
    <xf numFmtId="164" fontId="33" fillId="25" borderId="20" xfId="0" applyFont="1" applyFill="1" applyBorder="1" applyAlignment="1">
      <alignment horizontal="center" vertical="center" wrapText="1"/>
    </xf>
    <xf numFmtId="164" fontId="33" fillId="25" borderId="0" xfId="0" applyFont="1" applyFill="1" applyBorder="1" applyAlignment="1">
      <alignment horizontal="center" vertical="center" wrapText="1"/>
    </xf>
    <xf numFmtId="169" fontId="33" fillId="25" borderId="0" xfId="0" applyNumberFormat="1" applyFont="1" applyFill="1" applyBorder="1" applyAlignment="1">
      <alignment horizontal="center" vertical="center"/>
    </xf>
    <xf numFmtId="169" fontId="33" fillId="25" borderId="0" xfId="0" applyNumberFormat="1" applyFont="1" applyFill="1" applyBorder="1" applyAlignment="1">
      <alignment horizontal="center"/>
    </xf>
    <xf numFmtId="169" fontId="33" fillId="25" borderId="0" xfId="0" applyNumberFormat="1" applyFont="1" applyFill="1" applyBorder="1" applyAlignment="1">
      <alignment horizontal="center" wrapText="1"/>
    </xf>
    <xf numFmtId="164" fontId="33" fillId="25" borderId="0" xfId="0" applyFont="1" applyFill="1" applyBorder="1" applyAlignment="1">
      <alignment horizontal="center"/>
    </xf>
    <xf numFmtId="164" fontId="37" fillId="25" borderId="0" xfId="0" applyFont="1" applyFill="1" applyBorder="1" applyAlignment="1">
      <alignment horizontal="center" wrapText="1"/>
    </xf>
    <xf numFmtId="169" fontId="37" fillId="25" borderId="0" xfId="0" applyNumberFormat="1" applyFont="1" applyFill="1" applyBorder="1" applyAlignment="1">
      <alignment horizontal="center" vertical="center"/>
    </xf>
    <xf numFmtId="164" fontId="33" fillId="25" borderId="15" xfId="0" applyFont="1" applyFill="1" applyBorder="1" applyAlignment="1">
      <alignment horizontal="center"/>
    </xf>
    <xf numFmtId="169" fontId="33" fillId="25" borderId="15" xfId="0" applyNumberFormat="1" applyFont="1" applyFill="1" applyBorder="1" applyAlignment="1">
      <alignment horizontal="center" vertical="center"/>
    </xf>
    <xf numFmtId="164" fontId="40" fillId="25" borderId="0" xfId="0" applyFont="1" applyFill="1" applyBorder="1" applyAlignment="1">
      <alignment/>
    </xf>
    <xf numFmtId="164" fontId="29" fillId="0" borderId="0" xfId="0" applyFont="1" applyFill="1" applyAlignment="1">
      <alignment/>
    </xf>
    <xf numFmtId="164" fontId="29" fillId="25" borderId="0" xfId="0" applyFont="1" applyFill="1" applyAlignment="1">
      <alignment/>
    </xf>
    <xf numFmtId="164" fontId="29" fillId="0" borderId="0" xfId="0" applyFont="1" applyFill="1" applyBorder="1" applyAlignment="1">
      <alignment horizontal="left" vertical="center" wrapText="1"/>
    </xf>
    <xf numFmtId="164" fontId="33" fillId="0" borderId="15" xfId="0" applyNumberFormat="1" applyFont="1" applyFill="1" applyBorder="1" applyAlignment="1">
      <alignment horizontal="left"/>
    </xf>
    <xf numFmtId="164" fontId="33" fillId="25" borderId="16" xfId="0" applyFont="1" applyFill="1" applyBorder="1" applyAlignment="1">
      <alignment horizontal="center"/>
    </xf>
    <xf numFmtId="164" fontId="34" fillId="0" borderId="17" xfId="0" applyFont="1" applyFill="1" applyBorder="1" applyAlignment="1">
      <alignment/>
    </xf>
    <xf numFmtId="164" fontId="36" fillId="0" borderId="0" xfId="0" applyFont="1" applyAlignment="1">
      <alignment horizontal="left" vertical="top" wrapText="1"/>
    </xf>
    <xf numFmtId="182" fontId="37" fillId="25" borderId="0" xfId="0" applyNumberFormat="1" applyFont="1" applyFill="1" applyAlignment="1">
      <alignment horizontal="right" vertical="top" wrapText="1"/>
    </xf>
    <xf numFmtId="164" fontId="33" fillId="0" borderId="0" xfId="0" applyFont="1" applyAlignment="1">
      <alignment horizontal="left" vertical="top" wrapText="1"/>
    </xf>
    <xf numFmtId="182" fontId="33" fillId="25" borderId="0" xfId="0" applyNumberFormat="1" applyFont="1" applyFill="1" applyAlignment="1">
      <alignment horizontal="right" vertical="top" wrapText="1"/>
    </xf>
    <xf numFmtId="164" fontId="34" fillId="0" borderId="0" xfId="0" applyFont="1" applyAlignment="1">
      <alignment horizontal="left" vertical="top" wrapText="1"/>
    </xf>
    <xf numFmtId="182" fontId="34" fillId="25" borderId="0" xfId="0" applyNumberFormat="1" applyFont="1" applyFill="1" applyAlignment="1">
      <alignment horizontal="right" vertical="top" wrapText="1"/>
    </xf>
    <xf numFmtId="164" fontId="37" fillId="0" borderId="0" xfId="0" applyFont="1" applyFill="1" applyAlignment="1">
      <alignment horizontal="left" vertical="top" wrapText="1"/>
    </xf>
    <xf numFmtId="182" fontId="37" fillId="0" borderId="0" xfId="0" applyNumberFormat="1" applyFont="1" applyFill="1" applyAlignment="1">
      <alignment horizontal="right" vertical="top" wrapText="1"/>
    </xf>
    <xf numFmtId="182" fontId="33" fillId="0" borderId="0" xfId="0" applyNumberFormat="1" applyFont="1" applyFill="1" applyAlignment="1">
      <alignment/>
    </xf>
    <xf numFmtId="164" fontId="43" fillId="0" borderId="0" xfId="0" applyFont="1" applyAlignment="1">
      <alignment horizontal="left" vertical="top" wrapText="1"/>
    </xf>
    <xf numFmtId="164" fontId="37" fillId="25" borderId="0" xfId="0" applyFont="1" applyFill="1" applyAlignment="1">
      <alignment horizontal="right" vertical="top" wrapText="1"/>
    </xf>
    <xf numFmtId="164" fontId="37" fillId="0" borderId="0" xfId="0" applyFont="1" applyAlignment="1">
      <alignment horizontal="left" vertical="top" wrapText="1"/>
    </xf>
    <xf numFmtId="164" fontId="37" fillId="0" borderId="15" xfId="0" applyFont="1" applyBorder="1" applyAlignment="1">
      <alignment horizontal="left" vertical="top" wrapText="1"/>
    </xf>
    <xf numFmtId="182" fontId="37" fillId="25" borderId="15" xfId="0" applyNumberFormat="1" applyFont="1" applyFill="1" applyBorder="1" applyAlignment="1">
      <alignment horizontal="right" vertical="top" wrapText="1"/>
    </xf>
    <xf numFmtId="164" fontId="33" fillId="0" borderId="0" xfId="0" applyFont="1" applyAlignment="1">
      <alignment/>
    </xf>
    <xf numFmtId="164" fontId="33" fillId="0" borderId="0" xfId="56" applyFont="1" applyFill="1" applyBorder="1">
      <alignment/>
      <protection/>
    </xf>
    <xf numFmtId="164" fontId="0" fillId="0" borderId="0" xfId="56" applyFill="1">
      <alignment/>
      <protection/>
    </xf>
    <xf numFmtId="164" fontId="29" fillId="0" borderId="0" xfId="56" applyFont="1" applyFill="1" applyBorder="1" applyAlignment="1">
      <alignment horizontal="left" wrapText="1"/>
      <protection/>
    </xf>
    <xf numFmtId="164" fontId="31" fillId="0" borderId="0" xfId="56" applyFont="1" applyFill="1" applyBorder="1" applyAlignment="1">
      <alignment horizontal="left" wrapText="1"/>
      <protection/>
    </xf>
    <xf numFmtId="164" fontId="33" fillId="0" borderId="15" xfId="56" applyFont="1" applyFill="1" applyBorder="1" applyAlignment="1">
      <alignment wrapText="1"/>
      <protection/>
    </xf>
    <xf numFmtId="183" fontId="37" fillId="0" borderId="15" xfId="56" applyNumberFormat="1" applyFont="1" applyFill="1" applyBorder="1" applyAlignment="1">
      <alignment horizontal="right" wrapText="1"/>
      <protection/>
    </xf>
    <xf numFmtId="169" fontId="37" fillId="0" borderId="15" xfId="56" applyNumberFormat="1" applyFont="1" applyFill="1" applyBorder="1" applyAlignment="1">
      <alignment horizontal="right" wrapText="1"/>
      <protection/>
    </xf>
    <xf numFmtId="164" fontId="33" fillId="0" borderId="19" xfId="56" applyFont="1" applyFill="1" applyBorder="1" applyAlignment="1">
      <alignment wrapText="1"/>
      <protection/>
    </xf>
    <xf numFmtId="173" fontId="33" fillId="0" borderId="16" xfId="56" applyNumberFormat="1" applyFont="1" applyFill="1" applyBorder="1" applyAlignment="1">
      <alignment horizontal="center" wrapText="1"/>
      <protection/>
    </xf>
    <xf numFmtId="173" fontId="33" fillId="0" borderId="19" xfId="56" applyNumberFormat="1" applyFont="1" applyFill="1" applyBorder="1" applyAlignment="1">
      <alignment horizontal="right" wrapText="1"/>
      <protection/>
    </xf>
    <xf numFmtId="164" fontId="33" fillId="0" borderId="17" xfId="56" applyFont="1" applyFill="1" applyBorder="1" applyAlignment="1">
      <alignment wrapText="1"/>
      <protection/>
    </xf>
    <xf numFmtId="169" fontId="33" fillId="0" borderId="17" xfId="56" applyNumberFormat="1" applyFont="1" applyFill="1" applyBorder="1" applyAlignment="1">
      <alignment horizontal="right" vertical="top" wrapText="1"/>
      <protection/>
    </xf>
    <xf numFmtId="169" fontId="33" fillId="0" borderId="0" xfId="58" applyNumberFormat="1" applyFont="1" applyFill="1" applyBorder="1" applyAlignment="1">
      <alignment horizontal="right"/>
      <protection/>
    </xf>
    <xf numFmtId="169" fontId="33" fillId="0" borderId="0" xfId="59" applyNumberFormat="1" applyFont="1" applyFill="1" applyBorder="1">
      <alignment/>
      <protection/>
    </xf>
    <xf numFmtId="169" fontId="37" fillId="0" borderId="0" xfId="59" applyNumberFormat="1" applyFont="1" applyFill="1" applyBorder="1" applyAlignment="1">
      <alignment horizontal="left"/>
      <protection/>
    </xf>
    <xf numFmtId="169" fontId="33" fillId="0" borderId="0" xfId="0" applyNumberFormat="1" applyFont="1" applyFill="1" applyBorder="1" applyAlignment="1">
      <alignment horizontal="right"/>
    </xf>
    <xf numFmtId="164" fontId="37" fillId="0" borderId="21" xfId="56" applyFont="1" applyFill="1" applyBorder="1">
      <alignment/>
      <protection/>
    </xf>
    <xf numFmtId="169" fontId="37" fillId="0" borderId="21" xfId="59" applyNumberFormat="1" applyFont="1" applyFill="1" applyBorder="1">
      <alignment/>
      <protection/>
    </xf>
    <xf numFmtId="169" fontId="33" fillId="0" borderId="21" xfId="59" applyNumberFormat="1" applyFont="1" applyFill="1" applyBorder="1">
      <alignment/>
      <protection/>
    </xf>
    <xf numFmtId="164" fontId="37" fillId="0" borderId="0" xfId="56" applyFont="1" applyFill="1" applyBorder="1">
      <alignment/>
      <protection/>
    </xf>
    <xf numFmtId="169" fontId="37" fillId="0" borderId="0" xfId="56" applyNumberFormat="1" applyFont="1" applyFill="1" applyBorder="1">
      <alignment/>
      <protection/>
    </xf>
    <xf numFmtId="164" fontId="37" fillId="0" borderId="21" xfId="56" applyFont="1" applyFill="1" applyBorder="1" applyAlignment="1">
      <alignment wrapText="1"/>
      <protection/>
    </xf>
    <xf numFmtId="169" fontId="37" fillId="0" borderId="21" xfId="59" applyNumberFormat="1" applyFont="1" applyFill="1" applyBorder="1" applyAlignment="1">
      <alignment horizontal="right"/>
      <protection/>
    </xf>
    <xf numFmtId="164" fontId="37" fillId="0" borderId="0" xfId="56" applyFont="1" applyFill="1" applyBorder="1" applyAlignment="1">
      <alignment wrapText="1"/>
      <protection/>
    </xf>
    <xf numFmtId="169" fontId="33" fillId="0" borderId="0" xfId="0" applyNumberFormat="1" applyFont="1" applyFill="1" applyBorder="1" applyAlignment="1">
      <alignment/>
    </xf>
    <xf numFmtId="169" fontId="37" fillId="0" borderId="21" xfId="58" applyNumberFormat="1" applyFont="1" applyFill="1" applyBorder="1" applyAlignment="1">
      <alignment horizontal="right"/>
      <protection/>
    </xf>
    <xf numFmtId="169" fontId="37" fillId="0" borderId="21" xfId="0" applyNumberFormat="1" applyFont="1" applyFill="1" applyBorder="1" applyAlignment="1">
      <alignment/>
    </xf>
    <xf numFmtId="169" fontId="33" fillId="0" borderId="0" xfId="56" applyNumberFormat="1" applyFont="1" applyFill="1" applyBorder="1">
      <alignment/>
      <protection/>
    </xf>
    <xf numFmtId="164" fontId="0" fillId="0" borderId="0" xfId="56" applyFont="1" applyFill="1">
      <alignment/>
      <protection/>
    </xf>
    <xf numFmtId="169" fontId="33" fillId="0" borderId="0" xfId="59" applyNumberFormat="1" applyFont="1" applyFill="1" applyBorder="1" applyAlignment="1">
      <alignment horizontal="center"/>
      <protection/>
    </xf>
    <xf numFmtId="178" fontId="33" fillId="0" borderId="0" xfId="56" applyNumberFormat="1" applyFont="1" applyFill="1" applyBorder="1" applyAlignment="1">
      <alignment horizontal="right"/>
      <protection/>
    </xf>
    <xf numFmtId="169" fontId="33" fillId="0" borderId="0" xfId="56" applyNumberFormat="1" applyFont="1" applyFill="1" applyBorder="1" applyAlignment="1">
      <alignment horizontal="right"/>
      <protection/>
    </xf>
    <xf numFmtId="178" fontId="33" fillId="0" borderId="0" xfId="0" applyNumberFormat="1" applyFont="1" applyFill="1" applyBorder="1" applyAlignment="1">
      <alignment horizontal="right"/>
    </xf>
    <xf numFmtId="178" fontId="37" fillId="0" borderId="21" xfId="59" applyNumberFormat="1" applyFont="1" applyFill="1" applyBorder="1" applyAlignment="1">
      <alignment horizontal="right"/>
      <protection/>
    </xf>
    <xf numFmtId="169" fontId="33" fillId="0" borderId="21" xfId="56" applyNumberFormat="1" applyFont="1" applyFill="1" applyBorder="1">
      <alignment/>
      <protection/>
    </xf>
    <xf numFmtId="169" fontId="33" fillId="0" borderId="0" xfId="56" applyNumberFormat="1" applyFont="1" applyFill="1" applyBorder="1" applyAlignment="1">
      <alignment horizontal="center"/>
      <protection/>
    </xf>
    <xf numFmtId="164" fontId="36" fillId="0" borderId="0" xfId="56" applyFont="1" applyFill="1" applyBorder="1">
      <alignment/>
      <protection/>
    </xf>
    <xf numFmtId="169" fontId="36" fillId="0" borderId="0" xfId="59" applyNumberFormat="1" applyFont="1" applyFill="1" applyBorder="1">
      <alignment/>
      <protection/>
    </xf>
    <xf numFmtId="169" fontId="34" fillId="0" borderId="0" xfId="59" applyNumberFormat="1" applyFont="1" applyFill="1" applyBorder="1">
      <alignment/>
      <protection/>
    </xf>
    <xf numFmtId="164" fontId="36" fillId="0" borderId="0" xfId="56" applyFont="1" applyFill="1" applyBorder="1" applyAlignment="1">
      <alignment wrapText="1"/>
      <protection/>
    </xf>
    <xf numFmtId="164" fontId="33" fillId="0" borderId="0" xfId="56" applyFont="1" applyFill="1" applyBorder="1" applyAlignment="1">
      <alignment wrapText="1"/>
      <protection/>
    </xf>
    <xf numFmtId="169" fontId="37" fillId="0" borderId="21" xfId="56" applyNumberFormat="1" applyFont="1" applyFill="1" applyBorder="1" applyAlignment="1">
      <alignment horizontal="right"/>
      <protection/>
    </xf>
    <xf numFmtId="164" fontId="33" fillId="0" borderId="17" xfId="56" applyFont="1" applyFill="1" applyBorder="1">
      <alignment/>
      <protection/>
    </xf>
    <xf numFmtId="169" fontId="33" fillId="0" borderId="17" xfId="56" applyNumberFormat="1" applyFont="1" applyFill="1" applyBorder="1" applyAlignment="1">
      <alignment horizontal="right"/>
      <protection/>
    </xf>
    <xf numFmtId="169" fontId="33" fillId="0" borderId="17" xfId="59" applyNumberFormat="1" applyFont="1" applyFill="1" applyBorder="1">
      <alignment/>
      <protection/>
    </xf>
    <xf numFmtId="164" fontId="37" fillId="0" borderId="15" xfId="56" applyFont="1" applyFill="1" applyBorder="1" applyAlignment="1">
      <alignment wrapText="1"/>
      <protection/>
    </xf>
    <xf numFmtId="169" fontId="37" fillId="0" borderId="15" xfId="59" applyNumberFormat="1" applyFont="1" applyFill="1" applyBorder="1">
      <alignment/>
      <protection/>
    </xf>
    <xf numFmtId="169" fontId="33" fillId="0" borderId="15" xfId="59" applyNumberFormat="1" applyFont="1" applyFill="1" applyBorder="1">
      <alignment/>
      <protection/>
    </xf>
    <xf numFmtId="164" fontId="34" fillId="0" borderId="0" xfId="56" applyFont="1" applyFill="1" applyBorder="1">
      <alignment/>
      <protection/>
    </xf>
    <xf numFmtId="169" fontId="40" fillId="0" borderId="0" xfId="57" applyFont="1" applyFill="1">
      <alignment/>
      <protection/>
    </xf>
    <xf numFmtId="169" fontId="33" fillId="0" borderId="0" xfId="57" applyNumberFormat="1" applyFont="1" applyFill="1">
      <alignment/>
      <protection/>
    </xf>
    <xf numFmtId="169" fontId="33" fillId="25" borderId="0" xfId="57" applyFont="1" applyFill="1">
      <alignment/>
      <protection/>
    </xf>
    <xf numFmtId="169" fontId="33" fillId="25" borderId="0" xfId="57" applyNumberFormat="1" applyFont="1" applyFill="1">
      <alignment/>
      <protection/>
    </xf>
    <xf numFmtId="169" fontId="29" fillId="0" borderId="0" xfId="57" applyFont="1" applyFill="1">
      <alignment/>
      <protection/>
    </xf>
    <xf numFmtId="169" fontId="29" fillId="0" borderId="0" xfId="57" applyNumberFormat="1" applyFont="1" applyFill="1">
      <alignment/>
      <protection/>
    </xf>
    <xf numFmtId="169" fontId="30" fillId="25" borderId="0" xfId="20" applyNumberFormat="1" applyFont="1" applyFill="1" applyBorder="1" applyAlignment="1" applyProtection="1">
      <alignment/>
      <protection/>
    </xf>
    <xf numFmtId="169" fontId="29" fillId="25" borderId="0" xfId="57" applyFont="1" applyFill="1">
      <alignment/>
      <protection/>
    </xf>
    <xf numFmtId="169" fontId="31" fillId="0" borderId="0" xfId="57" applyFont="1" applyFill="1" applyAlignment="1">
      <alignment horizontal="left"/>
      <protection/>
    </xf>
    <xf numFmtId="169" fontId="31" fillId="0" borderId="0" xfId="57" applyNumberFormat="1" applyFont="1" applyFill="1" applyAlignment="1">
      <alignment horizontal="left"/>
      <protection/>
    </xf>
    <xf numFmtId="169" fontId="0" fillId="0" borderId="0" xfId="57" applyNumberFormat="1" applyFont="1" applyFill="1">
      <alignment/>
      <protection/>
    </xf>
    <xf numFmtId="169" fontId="0" fillId="25" borderId="0" xfId="57" applyFont="1" applyFill="1">
      <alignment/>
      <protection/>
    </xf>
    <xf numFmtId="169" fontId="34" fillId="0" borderId="15" xfId="57" applyFont="1" applyFill="1" applyBorder="1">
      <alignment/>
      <protection/>
    </xf>
    <xf numFmtId="169" fontId="33" fillId="0" borderId="15" xfId="57" applyNumberFormat="1" applyFont="1" applyFill="1" applyBorder="1">
      <alignment/>
      <protection/>
    </xf>
    <xf numFmtId="169" fontId="34" fillId="0" borderId="16" xfId="57" applyFont="1" applyFill="1" applyBorder="1" applyAlignment="1">
      <alignment wrapText="1"/>
      <protection/>
    </xf>
    <xf numFmtId="169" fontId="33" fillId="0" borderId="17" xfId="57" applyNumberFormat="1" applyFont="1" applyFill="1" applyBorder="1" applyAlignment="1">
      <alignment horizontal="center" vertical="center" wrapText="1"/>
      <protection/>
    </xf>
    <xf numFmtId="169" fontId="33" fillId="0" borderId="0" xfId="57" applyNumberFormat="1" applyFont="1" applyFill="1" applyBorder="1" applyAlignment="1">
      <alignment horizontal="center" vertical="center" wrapText="1"/>
      <protection/>
    </xf>
    <xf numFmtId="169" fontId="33" fillId="0" borderId="20" xfId="57" applyNumberFormat="1" applyFont="1" applyFill="1" applyBorder="1" applyAlignment="1">
      <alignment horizontal="center" vertical="center" wrapText="1"/>
      <protection/>
    </xf>
    <xf numFmtId="184" fontId="33" fillId="0" borderId="0" xfId="57" applyNumberFormat="1" applyFont="1" applyFill="1" applyBorder="1" applyAlignment="1">
      <alignment horizontal="center" vertical="center" wrapText="1"/>
      <protection/>
    </xf>
    <xf numFmtId="169" fontId="33" fillId="0" borderId="17" xfId="57" applyNumberFormat="1" applyFont="1" applyFill="1" applyBorder="1" applyAlignment="1">
      <alignment horizontal="right" vertical="center" wrapText="1"/>
      <protection/>
    </xf>
    <xf numFmtId="169" fontId="33" fillId="0" borderId="17" xfId="57" applyNumberFormat="1" applyFont="1" applyFill="1" applyBorder="1" applyAlignment="1">
      <alignment vertical="center" wrapText="1"/>
      <protection/>
    </xf>
    <xf numFmtId="169" fontId="33" fillId="0" borderId="20" xfId="57" applyNumberFormat="1" applyFont="1" applyFill="1" applyBorder="1" applyAlignment="1">
      <alignment horizontal="right" vertical="center" wrapText="1"/>
      <protection/>
    </xf>
    <xf numFmtId="169" fontId="33" fillId="0" borderId="0" xfId="57" applyFont="1" applyFill="1">
      <alignment/>
      <protection/>
    </xf>
    <xf numFmtId="180" fontId="33" fillId="0" borderId="0" xfId="57" applyNumberFormat="1" applyFont="1" applyFill="1" applyAlignment="1">
      <alignment horizontal="left"/>
      <protection/>
    </xf>
    <xf numFmtId="169" fontId="33" fillId="0" borderId="0" xfId="57" applyNumberFormat="1" applyFont="1" applyFill="1" applyAlignment="1">
      <alignment horizontal="right"/>
      <protection/>
    </xf>
    <xf numFmtId="169" fontId="33" fillId="0" borderId="0" xfId="57" applyNumberFormat="1" applyFont="1" applyFill="1" applyBorder="1" applyAlignment="1">
      <alignment horizontal="right"/>
      <protection/>
    </xf>
    <xf numFmtId="169" fontId="33" fillId="0" borderId="0" xfId="57" applyNumberFormat="1" applyFont="1" applyFill="1" applyBorder="1">
      <alignment/>
      <protection/>
    </xf>
    <xf numFmtId="169" fontId="33" fillId="0" borderId="0" xfId="57" applyFont="1" applyFill="1" applyBorder="1" applyAlignment="1">
      <alignment horizontal="center"/>
      <protection/>
    </xf>
    <xf numFmtId="169" fontId="33" fillId="0" borderId="0" xfId="57" applyFont="1" applyFill="1" applyAlignment="1">
      <alignment horizontal="left"/>
      <protection/>
    </xf>
    <xf numFmtId="169" fontId="37" fillId="0" borderId="18" xfId="57" applyFont="1" applyFill="1" applyBorder="1" applyAlignment="1">
      <alignment horizontal="left"/>
      <protection/>
    </xf>
    <xf numFmtId="169" fontId="37" fillId="0" borderId="18" xfId="57" applyNumberFormat="1" applyFont="1" applyFill="1" applyBorder="1" applyAlignment="1">
      <alignment horizontal="right"/>
      <protection/>
    </xf>
    <xf numFmtId="169" fontId="37" fillId="0" borderId="0" xfId="57" applyFont="1" applyFill="1" applyBorder="1">
      <alignment/>
      <protection/>
    </xf>
    <xf numFmtId="169" fontId="37" fillId="0" borderId="0" xfId="57" applyNumberFormat="1" applyFont="1" applyFill="1" applyBorder="1">
      <alignment/>
      <protection/>
    </xf>
    <xf numFmtId="169" fontId="33" fillId="25" borderId="0" xfId="57" applyFont="1" applyFill="1" applyBorder="1">
      <alignment/>
      <protection/>
    </xf>
    <xf numFmtId="169" fontId="30" fillId="0" borderId="0" xfId="20" applyNumberFormat="1" applyFont="1" applyFill="1" applyBorder="1" applyAlignment="1" applyProtection="1">
      <alignment/>
      <protection/>
    </xf>
    <xf numFmtId="169" fontId="33" fillId="0" borderId="15" xfId="57" applyFont="1" applyFill="1" applyBorder="1">
      <alignment/>
      <protection/>
    </xf>
    <xf numFmtId="164" fontId="33" fillId="0" borderId="16" xfId="0" applyFont="1" applyFill="1" applyBorder="1" applyAlignment="1">
      <alignment wrapText="1"/>
    </xf>
    <xf numFmtId="169" fontId="33" fillId="0" borderId="16" xfId="57" applyNumberFormat="1" applyFont="1" applyFill="1" applyBorder="1" applyAlignment="1">
      <alignment horizontal="center" vertical="center" wrapText="1"/>
      <protection/>
    </xf>
    <xf numFmtId="169" fontId="33" fillId="0" borderId="0" xfId="57" applyFont="1" applyFill="1" applyBorder="1">
      <alignment/>
      <protection/>
    </xf>
    <xf numFmtId="164" fontId="33" fillId="0" borderId="17" xfId="0" applyFont="1" applyFill="1" applyBorder="1" applyAlignment="1">
      <alignment horizontal="right"/>
    </xf>
    <xf numFmtId="164" fontId="33" fillId="0" borderId="20" xfId="0" applyFont="1" applyFill="1" applyBorder="1" applyAlignment="1">
      <alignment horizontal="right" wrapText="1"/>
    </xf>
    <xf numFmtId="164" fontId="33" fillId="0" borderId="17" xfId="0" applyFont="1" applyFill="1" applyBorder="1" applyAlignment="1">
      <alignment horizontal="right" wrapText="1"/>
    </xf>
    <xf numFmtId="169" fontId="33" fillId="0" borderId="0" xfId="57" applyFont="1" applyFill="1" applyBorder="1" applyAlignment="1">
      <alignment horizontal="right"/>
      <protection/>
    </xf>
    <xf numFmtId="169" fontId="33" fillId="0" borderId="0" xfId="57" applyFont="1" applyFill="1" applyAlignment="1">
      <alignment horizontal="right"/>
      <protection/>
    </xf>
    <xf numFmtId="180" fontId="33" fillId="0" borderId="0" xfId="57" applyNumberFormat="1" applyFont="1" applyFill="1" applyBorder="1" applyAlignment="1">
      <alignment horizontal="left"/>
      <protection/>
    </xf>
    <xf numFmtId="180" fontId="33" fillId="0" borderId="15" xfId="57" applyNumberFormat="1" applyFont="1" applyFill="1" applyBorder="1" applyAlignment="1">
      <alignment horizontal="left"/>
      <protection/>
    </xf>
    <xf numFmtId="169" fontId="33" fillId="0" borderId="15" xfId="57" applyNumberFormat="1" applyFont="1" applyFill="1" applyBorder="1" applyAlignment="1">
      <alignment horizontal="right"/>
      <protection/>
    </xf>
    <xf numFmtId="169" fontId="33" fillId="0" borderId="15" xfId="57" applyFont="1" applyFill="1" applyBorder="1" applyAlignment="1">
      <alignment horizontal="right"/>
      <protection/>
    </xf>
    <xf numFmtId="169" fontId="37" fillId="0" borderId="0" xfId="57" applyFont="1" applyFill="1">
      <alignment/>
      <protection/>
    </xf>
    <xf numFmtId="182" fontId="37" fillId="0" borderId="0" xfId="57" applyNumberFormat="1" applyFont="1" applyFill="1">
      <alignment/>
      <protection/>
    </xf>
    <xf numFmtId="169" fontId="40" fillId="0" borderId="0" xfId="57" applyNumberFormat="1" applyFont="1" applyFill="1">
      <alignment/>
      <protection/>
    </xf>
    <xf numFmtId="184" fontId="33" fillId="0" borderId="0" xfId="57" applyNumberFormat="1" applyFont="1" applyFill="1">
      <alignment/>
      <protection/>
    </xf>
    <xf numFmtId="169" fontId="33" fillId="0" borderId="0" xfId="57" applyFont="1">
      <alignment/>
      <protection/>
    </xf>
    <xf numFmtId="184" fontId="29" fillId="0" borderId="0" xfId="57" applyNumberFormat="1" applyFont="1" applyFill="1">
      <alignment/>
      <protection/>
    </xf>
    <xf numFmtId="169" fontId="29" fillId="0" borderId="0" xfId="57" applyFont="1">
      <alignment/>
      <protection/>
    </xf>
    <xf numFmtId="169" fontId="29" fillId="0" borderId="0" xfId="57" applyFont="1" applyFill="1" applyAlignment="1">
      <alignment horizontal="left"/>
      <protection/>
    </xf>
    <xf numFmtId="184" fontId="33" fillId="0" borderId="15" xfId="57" applyNumberFormat="1" applyFont="1" applyFill="1" applyBorder="1">
      <alignment/>
      <protection/>
    </xf>
    <xf numFmtId="169" fontId="33" fillId="0" borderId="19" xfId="57" applyNumberFormat="1" applyFont="1" applyFill="1" applyBorder="1" applyAlignment="1">
      <alignment horizontal="center" vertical="center" wrapText="1"/>
      <protection/>
    </xf>
    <xf numFmtId="184" fontId="33" fillId="0" borderId="19" xfId="57" applyNumberFormat="1" applyFont="1" applyFill="1" applyBorder="1" applyAlignment="1">
      <alignment horizontal="center" vertical="center" wrapText="1"/>
      <protection/>
    </xf>
    <xf numFmtId="169" fontId="33" fillId="0" borderId="0" xfId="57" applyFont="1" applyBorder="1">
      <alignment/>
      <protection/>
    </xf>
    <xf numFmtId="169" fontId="33" fillId="0" borderId="20" xfId="57" applyFont="1" applyFill="1" applyBorder="1" applyAlignment="1">
      <alignment horizontal="right" vertical="center" wrapText="1"/>
      <protection/>
    </xf>
    <xf numFmtId="169" fontId="33" fillId="0" borderId="0" xfId="57" applyNumberFormat="1" applyFont="1" applyFill="1" applyBorder="1" applyAlignment="1">
      <alignment horizontal="right" vertical="center" wrapText="1"/>
      <protection/>
    </xf>
    <xf numFmtId="184" fontId="33" fillId="0" borderId="20" xfId="57" applyNumberFormat="1" applyFont="1" applyFill="1" applyBorder="1" applyAlignment="1">
      <alignment horizontal="right" vertical="center" wrapText="1"/>
      <protection/>
    </xf>
    <xf numFmtId="182" fontId="33" fillId="0" borderId="0" xfId="57" applyNumberFormat="1" applyFont="1" applyFill="1" applyAlignment="1">
      <alignment horizontal="right"/>
      <protection/>
    </xf>
    <xf numFmtId="185" fontId="33" fillId="0" borderId="0" xfId="57" applyNumberFormat="1" applyFont="1" applyFill="1">
      <alignment/>
      <protection/>
    </xf>
    <xf numFmtId="169" fontId="33" fillId="0" borderId="0" xfId="58" applyNumberFormat="1" applyFont="1" applyFill="1" applyBorder="1">
      <alignment/>
      <protection/>
    </xf>
    <xf numFmtId="182" fontId="33" fillId="0" borderId="0" xfId="58" applyNumberFormat="1" applyFont="1" applyFill="1" applyBorder="1" applyAlignment="1">
      <alignment horizontal="right"/>
      <protection/>
    </xf>
    <xf numFmtId="178" fontId="33" fillId="0" borderId="0" xfId="57" applyNumberFormat="1" applyFont="1" applyFill="1">
      <alignment/>
      <protection/>
    </xf>
    <xf numFmtId="169" fontId="37" fillId="0" borderId="0" xfId="57" applyNumberFormat="1" applyFont="1" applyFill="1" applyAlignment="1">
      <alignment horizontal="right"/>
      <protection/>
    </xf>
    <xf numFmtId="169" fontId="37" fillId="0" borderId="0" xfId="57" applyNumberFormat="1" applyFont="1" applyFill="1">
      <alignment/>
      <protection/>
    </xf>
    <xf numFmtId="169" fontId="33" fillId="0" borderId="0" xfId="57" applyNumberFormat="1" applyFont="1" applyFill="1" applyBorder="1" applyAlignment="1">
      <alignment horizontal="center"/>
      <protection/>
    </xf>
    <xf numFmtId="169" fontId="33" fillId="0" borderId="0" xfId="57" applyNumberFormat="1" applyFont="1" applyFill="1" applyAlignment="1">
      <alignment horizontal="center"/>
      <protection/>
    </xf>
    <xf numFmtId="169" fontId="33" fillId="0" borderId="0" xfId="58" applyFont="1" applyFill="1" applyAlignment="1">
      <alignment horizontal="right"/>
      <protection/>
    </xf>
    <xf numFmtId="169" fontId="33" fillId="0" borderId="0" xfId="58" applyNumberFormat="1" applyFont="1" applyFill="1" applyAlignment="1">
      <alignment horizontal="right"/>
      <protection/>
    </xf>
    <xf numFmtId="183" fontId="37" fillId="0" borderId="0" xfId="58" applyNumberFormat="1" applyFont="1" applyFill="1" applyBorder="1" applyAlignment="1">
      <alignment horizontal="right"/>
      <protection/>
    </xf>
    <xf numFmtId="169" fontId="37" fillId="0" borderId="0" xfId="58" applyNumberFormat="1" applyFont="1" applyFill="1" applyBorder="1" applyAlignment="1">
      <alignment horizontal="right"/>
      <protection/>
    </xf>
    <xf numFmtId="169" fontId="33" fillId="0" borderId="0" xfId="58" applyFont="1" applyFill="1" applyBorder="1" applyAlignment="1">
      <alignment horizontal="right"/>
      <protection/>
    </xf>
    <xf numFmtId="169" fontId="37" fillId="0" borderId="18" xfId="58" applyNumberFormat="1" applyFont="1" applyFill="1" applyBorder="1" applyAlignment="1">
      <alignment horizontal="right"/>
      <protection/>
    </xf>
    <xf numFmtId="182" fontId="37" fillId="0" borderId="18" xfId="58" applyNumberFormat="1" applyFont="1" applyFill="1" applyBorder="1" applyAlignment="1">
      <alignment horizontal="right"/>
      <protection/>
    </xf>
    <xf numFmtId="169" fontId="37" fillId="0" borderId="0" xfId="57" applyNumberFormat="1" applyFont="1" applyFill="1" applyBorder="1" applyAlignment="1">
      <alignment horizontal="right"/>
      <protection/>
    </xf>
    <xf numFmtId="184" fontId="33" fillId="0" borderId="0" xfId="57" applyNumberFormat="1" applyFont="1" applyFill="1" applyBorder="1" applyAlignment="1">
      <alignment horizontal="center"/>
      <protection/>
    </xf>
    <xf numFmtId="164" fontId="0" fillId="0" borderId="0" xfId="0" applyBorder="1" applyAlignment="1">
      <alignment horizontal="left" vertical="center"/>
    </xf>
    <xf numFmtId="164" fontId="0" fillId="0" borderId="0" xfId="0" applyBorder="1" applyAlignment="1">
      <alignment horizontal="right" vertical="center"/>
    </xf>
    <xf numFmtId="164" fontId="29" fillId="0" borderId="0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34" fillId="0" borderId="16" xfId="0" applyFont="1" applyFill="1" applyBorder="1" applyAlignment="1">
      <alignment horizontal="center"/>
    </xf>
    <xf numFmtId="164" fontId="33" fillId="0" borderId="16" xfId="0" applyFont="1" applyFill="1" applyBorder="1" applyAlignment="1">
      <alignment horizontal="center"/>
    </xf>
    <xf numFmtId="164" fontId="33" fillId="0" borderId="16" xfId="0" applyFont="1" applyFill="1" applyBorder="1" applyAlignment="1">
      <alignment horizontal="center" wrapText="1"/>
    </xf>
    <xf numFmtId="164" fontId="33" fillId="0" borderId="0" xfId="0" applyFont="1" applyFill="1" applyBorder="1" applyAlignment="1">
      <alignment horizontal="right" vertical="center"/>
    </xf>
    <xf numFmtId="164" fontId="37" fillId="0" borderId="21" xfId="0" applyFont="1" applyFill="1" applyBorder="1" applyAlignment="1">
      <alignment/>
    </xf>
    <xf numFmtId="169" fontId="37" fillId="0" borderId="21" xfId="0" applyNumberFormat="1" applyFont="1" applyFill="1" applyBorder="1" applyAlignment="1">
      <alignment horizontal="right" vertical="center"/>
    </xf>
    <xf numFmtId="164" fontId="37" fillId="0" borderId="0" xfId="0" applyFont="1" applyFill="1" applyAlignment="1">
      <alignment/>
    </xf>
    <xf numFmtId="164" fontId="37" fillId="0" borderId="0" xfId="0" applyFont="1" applyAlignment="1">
      <alignment/>
    </xf>
    <xf numFmtId="164" fontId="33" fillId="0" borderId="22" xfId="0" applyFont="1" applyFill="1" applyBorder="1" applyAlignment="1">
      <alignment/>
    </xf>
    <xf numFmtId="169" fontId="33" fillId="0" borderId="15" xfId="0" applyNumberFormat="1" applyFont="1" applyFill="1" applyBorder="1" applyAlignment="1">
      <alignment horizontal="right" vertical="center"/>
    </xf>
    <xf numFmtId="164" fontId="33" fillId="0" borderId="15" xfId="0" applyFont="1" applyFill="1" applyBorder="1" applyAlignment="1">
      <alignment horizontal="right"/>
    </xf>
    <xf numFmtId="164" fontId="33" fillId="25" borderId="15" xfId="0" applyFont="1" applyFill="1" applyBorder="1" applyAlignment="1">
      <alignment horizontal="right"/>
    </xf>
    <xf numFmtId="164" fontId="33" fillId="25" borderId="16" xfId="0" applyFont="1" applyFill="1" applyBorder="1" applyAlignment="1">
      <alignment horizontal="center" wrapText="1"/>
    </xf>
    <xf numFmtId="169" fontId="44" fillId="0" borderId="0" xfId="0" applyNumberFormat="1" applyFont="1" applyFill="1" applyBorder="1" applyAlignment="1">
      <alignment wrapText="1"/>
    </xf>
    <xf numFmtId="169" fontId="33" fillId="0" borderId="0" xfId="0" applyNumberFormat="1" applyFont="1" applyFill="1" applyBorder="1" applyAlignment="1">
      <alignment wrapText="1"/>
    </xf>
    <xf numFmtId="169" fontId="33" fillId="25" borderId="0" xfId="0" applyNumberFormat="1" applyFont="1" applyFill="1" applyBorder="1" applyAlignment="1">
      <alignment horizontal="right"/>
    </xf>
    <xf numFmtId="169" fontId="45" fillId="0" borderId="0" xfId="0" applyNumberFormat="1" applyFont="1" applyFill="1" applyBorder="1" applyAlignment="1">
      <alignment wrapText="1"/>
    </xf>
    <xf numFmtId="169" fontId="45" fillId="25" borderId="0" xfId="0" applyNumberFormat="1" applyFont="1" applyFill="1" applyBorder="1" applyAlignment="1">
      <alignment wrapText="1"/>
    </xf>
    <xf numFmtId="164" fontId="34" fillId="0" borderId="0" xfId="0" applyFont="1" applyFill="1" applyBorder="1" applyAlignment="1">
      <alignment/>
    </xf>
    <xf numFmtId="164" fontId="33" fillId="0" borderId="0" xfId="0" applyFont="1" applyFill="1" applyBorder="1" applyAlignment="1">
      <alignment horizontal="right"/>
    </xf>
    <xf numFmtId="164" fontId="34" fillId="0" borderId="17" xfId="0" applyFont="1" applyFill="1" applyBorder="1" applyAlignment="1">
      <alignment horizontal="right"/>
    </xf>
    <xf numFmtId="164" fontId="37" fillId="25" borderId="0" xfId="0" applyFont="1" applyFill="1" applyAlignment="1">
      <alignment/>
    </xf>
    <xf numFmtId="164" fontId="33" fillId="0" borderId="0" xfId="0" applyFont="1" applyFill="1" applyAlignment="1">
      <alignment horizontal="right" vertical="center"/>
    </xf>
    <xf numFmtId="164" fontId="33" fillId="0" borderId="16" xfId="0" applyFont="1" applyFill="1" applyBorder="1" applyAlignment="1">
      <alignment horizontal="right" vertical="center" wrapText="1"/>
    </xf>
    <xf numFmtId="164" fontId="33" fillId="0" borderId="17" xfId="0" applyFont="1" applyFill="1" applyBorder="1" applyAlignment="1">
      <alignment horizontal="right" vertical="center"/>
    </xf>
    <xf numFmtId="169" fontId="33" fillId="0" borderId="0" xfId="0" applyNumberFormat="1" applyFont="1" applyFill="1" applyAlignment="1">
      <alignment wrapText="1"/>
    </xf>
    <xf numFmtId="169" fontId="37" fillId="0" borderId="21" xfId="0" applyNumberFormat="1" applyFont="1" applyFill="1" applyBorder="1" applyAlignment="1">
      <alignment horizontal="right"/>
    </xf>
    <xf numFmtId="169" fontId="33" fillId="0" borderId="22" xfId="0" applyNumberFormat="1" applyFont="1" applyFill="1" applyBorder="1" applyAlignment="1">
      <alignment horizontal="right"/>
    </xf>
    <xf numFmtId="169" fontId="37" fillId="0" borderId="0" xfId="0" applyNumberFormat="1" applyFont="1" applyFill="1" applyAlignment="1">
      <alignment/>
    </xf>
    <xf numFmtId="164" fontId="29" fillId="0" borderId="0" xfId="0" applyFont="1" applyFill="1" applyBorder="1" applyAlignment="1">
      <alignment/>
    </xf>
    <xf numFmtId="164" fontId="0" fillId="0" borderId="0" xfId="0" applyFont="1" applyAlignment="1">
      <alignment/>
    </xf>
    <xf numFmtId="164" fontId="29" fillId="0" borderId="0" xfId="0" applyFont="1" applyFill="1" applyBorder="1" applyAlignment="1">
      <alignment horizontal="left" wrapText="1"/>
    </xf>
    <xf numFmtId="164" fontId="37" fillId="0" borderId="15" xfId="0" applyFont="1" applyFill="1" applyBorder="1" applyAlignment="1">
      <alignment horizontal="left" wrapText="1"/>
    </xf>
    <xf numFmtId="164" fontId="34" fillId="0" borderId="16" xfId="0" applyFont="1" applyFill="1" applyBorder="1" applyAlignment="1">
      <alignment horizontal="left" vertical="center" wrapText="1"/>
    </xf>
    <xf numFmtId="164" fontId="33" fillId="0" borderId="16" xfId="0" applyFont="1" applyFill="1" applyBorder="1" applyAlignment="1">
      <alignment horizontal="center" vertical="center" wrapText="1"/>
    </xf>
    <xf numFmtId="164" fontId="33" fillId="0" borderId="19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vertical="center" wrapText="1"/>
    </xf>
    <xf numFmtId="164" fontId="34" fillId="0" borderId="0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vertical="center" wrapText="1"/>
    </xf>
    <xf numFmtId="164" fontId="33" fillId="0" borderId="0" xfId="0" applyFont="1" applyFill="1" applyBorder="1" applyAlignment="1">
      <alignment horizontal="left" vertical="center" wrapText="1"/>
    </xf>
    <xf numFmtId="164" fontId="33" fillId="0" borderId="0" xfId="0" applyFont="1" applyFill="1" applyBorder="1" applyAlignment="1">
      <alignment horizontal="right" wrapText="1"/>
    </xf>
    <xf numFmtId="164" fontId="33" fillId="0" borderId="0" xfId="0" applyFont="1" applyFill="1" applyBorder="1" applyAlignment="1">
      <alignment horizontal="left" wrapText="1"/>
    </xf>
    <xf numFmtId="164" fontId="37" fillId="0" borderId="21" xfId="0" applyFont="1" applyFill="1" applyBorder="1" applyAlignment="1">
      <alignment horizontal="left" wrapText="1"/>
    </xf>
    <xf numFmtId="164" fontId="33" fillId="0" borderId="22" xfId="0" applyFont="1" applyFill="1" applyBorder="1" applyAlignment="1">
      <alignment horizontal="left" wrapText="1"/>
    </xf>
    <xf numFmtId="169" fontId="33" fillId="0" borderId="22" xfId="0" applyNumberFormat="1" applyFont="1" applyFill="1" applyBorder="1" applyAlignment="1">
      <alignment horizontal="right" vertical="center"/>
    </xf>
    <xf numFmtId="164" fontId="37" fillId="0" borderId="0" xfId="0" applyFont="1" applyFill="1" applyBorder="1" applyAlignment="1">
      <alignment horizontal="left" wrapText="1"/>
    </xf>
    <xf numFmtId="169" fontId="37" fillId="0" borderId="0" xfId="0" applyNumberFormat="1" applyFont="1" applyFill="1" applyBorder="1" applyAlignment="1">
      <alignment horizontal="right" wrapText="1"/>
    </xf>
    <xf numFmtId="164" fontId="37" fillId="0" borderId="0" xfId="0" applyFont="1" applyFill="1" applyAlignment="1">
      <alignment horizontal="left"/>
    </xf>
    <xf numFmtId="164" fontId="30" fillId="0" borderId="0" xfId="20" applyNumberFormat="1" applyFont="1" applyFill="1" applyBorder="1" applyAlignment="1" applyProtection="1">
      <alignment horizontal="left"/>
      <protection/>
    </xf>
    <xf numFmtId="164" fontId="37" fillId="25" borderId="0" xfId="0" applyFont="1" applyFill="1" applyAlignment="1">
      <alignment horizontal="left"/>
    </xf>
    <xf numFmtId="164" fontId="33" fillId="0" borderId="16" xfId="0" applyFont="1" applyFill="1" applyBorder="1" applyAlignment="1">
      <alignment horizontal="right" wrapText="1"/>
    </xf>
    <xf numFmtId="164" fontId="33" fillId="0" borderId="20" xfId="0" applyFont="1" applyFill="1" applyBorder="1" applyAlignment="1">
      <alignment horizontal="center" vertical="center" wrapText="1"/>
    </xf>
    <xf numFmtId="164" fontId="33" fillId="0" borderId="17" xfId="0" applyFont="1" applyFill="1" applyBorder="1" applyAlignment="1">
      <alignment horizontal="right" vertical="center" wrapText="1"/>
    </xf>
    <xf numFmtId="164" fontId="33" fillId="0" borderId="0" xfId="0" applyFont="1" applyFill="1" applyBorder="1" applyAlignment="1">
      <alignment horizontal="right" vertical="center" wrapText="1"/>
    </xf>
    <xf numFmtId="164" fontId="33" fillId="25" borderId="0" xfId="0" applyFont="1" applyFill="1" applyBorder="1" applyAlignment="1">
      <alignment horizontal="left" wrapText="1"/>
    </xf>
    <xf numFmtId="164" fontId="33" fillId="0" borderId="0" xfId="0" applyFont="1" applyFill="1" applyAlignment="1">
      <alignment wrapText="1"/>
    </xf>
    <xf numFmtId="164" fontId="37" fillId="25" borderId="21" xfId="0" applyFont="1" applyFill="1" applyBorder="1" applyAlignment="1">
      <alignment horizontal="left" wrapText="1"/>
    </xf>
    <xf numFmtId="164" fontId="33" fillId="25" borderId="22" xfId="0" applyFont="1" applyFill="1" applyBorder="1" applyAlignment="1">
      <alignment horizontal="left" wrapText="1"/>
    </xf>
    <xf numFmtId="169" fontId="33" fillId="0" borderId="22" xfId="0" applyNumberFormat="1" applyFont="1" applyFill="1" applyBorder="1" applyAlignment="1">
      <alignment horizontal="right" wrapText="1"/>
    </xf>
    <xf numFmtId="164" fontId="37" fillId="25" borderId="0" xfId="0" applyFont="1" applyFill="1" applyBorder="1" applyAlignment="1">
      <alignment horizontal="left" wrapText="1"/>
    </xf>
    <xf numFmtId="169" fontId="37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7" fillId="0" borderId="0" xfId="0" applyFont="1" applyFill="1" applyBorder="1" applyAlignment="1">
      <alignment horizontal="left"/>
    </xf>
    <xf numFmtId="164" fontId="33" fillId="0" borderId="16" xfId="0" applyFont="1" applyFill="1" applyBorder="1" applyAlignment="1">
      <alignment horizontal="center" vertical="center"/>
    </xf>
    <xf numFmtId="164" fontId="33" fillId="0" borderId="20" xfId="0" applyFont="1" applyFill="1" applyBorder="1" applyAlignment="1">
      <alignment horizontal="center" vertical="center"/>
    </xf>
    <xf numFmtId="164" fontId="33" fillId="0" borderId="0" xfId="0" applyFont="1" applyFill="1" applyBorder="1" applyAlignment="1">
      <alignment vertical="center"/>
    </xf>
    <xf numFmtId="164" fontId="33" fillId="25" borderId="0" xfId="0" applyFont="1" applyFill="1" applyBorder="1" applyAlignment="1">
      <alignment horizontal="left" vertical="center" wrapText="1"/>
    </xf>
    <xf numFmtId="164" fontId="37" fillId="25" borderId="21" xfId="0" applyFont="1" applyFill="1" applyBorder="1" applyAlignment="1">
      <alignment/>
    </xf>
    <xf numFmtId="164" fontId="37" fillId="0" borderId="21" xfId="0" applyFont="1" applyFill="1" applyBorder="1" applyAlignment="1">
      <alignment horizontal="right" vertical="center"/>
    </xf>
    <xf numFmtId="164" fontId="37" fillId="0" borderId="0" xfId="0" applyFont="1" applyFill="1" applyBorder="1" applyAlignment="1">
      <alignment/>
    </xf>
    <xf numFmtId="164" fontId="33" fillId="25" borderId="22" xfId="0" applyFont="1" applyFill="1" applyBorder="1" applyAlignment="1">
      <alignment/>
    </xf>
    <xf numFmtId="164" fontId="29" fillId="25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4" fillId="25" borderId="16" xfId="0" applyFont="1" applyFill="1" applyBorder="1" applyAlignment="1">
      <alignment wrapText="1"/>
    </xf>
    <xf numFmtId="164" fontId="33" fillId="0" borderId="0" xfId="0" applyFont="1" applyFill="1" applyBorder="1" applyAlignment="1">
      <alignment horizontal="center" wrapText="1"/>
    </xf>
    <xf numFmtId="164" fontId="33" fillId="0" borderId="0" xfId="0" applyFont="1" applyBorder="1" applyAlignment="1">
      <alignment/>
    </xf>
    <xf numFmtId="164" fontId="37" fillId="25" borderId="23" xfId="0" applyFont="1" applyFill="1" applyBorder="1" applyAlignment="1">
      <alignment horizontal="left"/>
    </xf>
    <xf numFmtId="169" fontId="33" fillId="0" borderId="0" xfId="0" applyNumberFormat="1" applyFont="1" applyFill="1" applyBorder="1" applyAlignment="1">
      <alignment/>
    </xf>
    <xf numFmtId="164" fontId="37" fillId="25" borderId="0" xfId="0" applyFont="1" applyFill="1" applyBorder="1" applyAlignment="1">
      <alignment horizontal="left"/>
    </xf>
    <xf numFmtId="164" fontId="33" fillId="25" borderId="15" xfId="0" applyFont="1" applyFill="1" applyBorder="1" applyAlignment="1">
      <alignment horizontal="left"/>
    </xf>
    <xf numFmtId="169" fontId="33" fillId="0" borderId="15" xfId="0" applyNumberFormat="1" applyFont="1" applyFill="1" applyBorder="1" applyAlignment="1">
      <alignment/>
    </xf>
    <xf numFmtId="169" fontId="33" fillId="0" borderId="15" xfId="0" applyNumberFormat="1" applyFont="1" applyFill="1" applyBorder="1" applyAlignment="1">
      <alignment/>
    </xf>
    <xf numFmtId="164" fontId="0" fillId="25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34" fillId="25" borderId="17" xfId="0" applyFont="1" applyFill="1" applyBorder="1" applyAlignment="1">
      <alignment wrapText="1"/>
    </xf>
    <xf numFmtId="164" fontId="33" fillId="25" borderId="17" xfId="0" applyFont="1" applyFill="1" applyBorder="1" applyAlignment="1">
      <alignment horizontal="center" vertical="center" wrapText="1"/>
    </xf>
    <xf numFmtId="169" fontId="33" fillId="0" borderId="0" xfId="0" applyNumberFormat="1" applyFont="1" applyAlignment="1">
      <alignment/>
    </xf>
    <xf numFmtId="164" fontId="33" fillId="25" borderId="0" xfId="0" applyFont="1" applyFill="1" applyBorder="1" applyAlignment="1">
      <alignment/>
    </xf>
    <xf numFmtId="169" fontId="33" fillId="0" borderId="15" xfId="0" applyNumberFormat="1" applyFont="1" applyFill="1" applyBorder="1" applyAlignment="1">
      <alignment horizontal="right"/>
    </xf>
    <xf numFmtId="169" fontId="33" fillId="25" borderId="15" xfId="0" applyNumberFormat="1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169" fontId="33" fillId="25" borderId="0" xfId="0" applyNumberFormat="1" applyFont="1" applyFill="1" applyBorder="1" applyAlignment="1">
      <alignment/>
    </xf>
    <xf numFmtId="164" fontId="34" fillId="0" borderId="17" xfId="0" applyFont="1" applyFill="1" applyBorder="1" applyAlignment="1">
      <alignment horizontal="left" vertical="center" wrapText="1"/>
    </xf>
    <xf numFmtId="183" fontId="33" fillId="0" borderId="0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84" fontId="33" fillId="0" borderId="0" xfId="0" applyNumberFormat="1" applyFont="1" applyFill="1" applyBorder="1" applyAlignment="1">
      <alignment horizontal="right" vertical="center"/>
    </xf>
    <xf numFmtId="182" fontId="33" fillId="0" borderId="0" xfId="0" applyNumberFormat="1" applyFont="1" applyFill="1" applyBorder="1" applyAlignment="1">
      <alignment horizontal="right" vertical="center"/>
    </xf>
    <xf numFmtId="164" fontId="33" fillId="0" borderId="19" xfId="0" applyFont="1" applyFill="1" applyBorder="1" applyAlignment="1">
      <alignment horizontal="left" wrapText="1"/>
    </xf>
    <xf numFmtId="164" fontId="33" fillId="0" borderId="0" xfId="55" applyFont="1" applyFill="1" applyAlignment="1">
      <alignment vertical="center"/>
      <protection/>
    </xf>
    <xf numFmtId="164" fontId="33" fillId="0" borderId="23" xfId="0" applyFont="1" applyBorder="1" applyAlignment="1">
      <alignment/>
    </xf>
    <xf numFmtId="169" fontId="33" fillId="0" borderId="23" xfId="0" applyNumberFormat="1" applyFont="1" applyFill="1" applyBorder="1" applyAlignment="1">
      <alignment horizontal="right" vertical="center"/>
    </xf>
    <xf numFmtId="164" fontId="33" fillId="0" borderId="23" xfId="0" applyFont="1" applyFill="1" applyBorder="1" applyAlignment="1">
      <alignment horizontal="right" vertical="center"/>
    </xf>
    <xf numFmtId="164" fontId="33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left" vertical="center"/>
    </xf>
    <xf numFmtId="169" fontId="37" fillId="0" borderId="0" xfId="0" applyNumberFormat="1" applyFont="1" applyFill="1" applyBorder="1" applyAlignment="1">
      <alignment horizontal="right" vertical="center"/>
    </xf>
    <xf numFmtId="164" fontId="33" fillId="0" borderId="0" xfId="0" applyFont="1" applyBorder="1" applyAlignment="1">
      <alignment horizontal="left" vertical="center"/>
    </xf>
    <xf numFmtId="164" fontId="37" fillId="0" borderId="21" xfId="0" applyFont="1" applyBorder="1" applyAlignment="1">
      <alignment horizontal="left" vertical="center"/>
    </xf>
    <xf numFmtId="164" fontId="33" fillId="0" borderId="15" xfId="0" applyFont="1" applyFill="1" applyBorder="1" applyAlignment="1">
      <alignment horizontal="left" wrapText="1"/>
    </xf>
    <xf numFmtId="169" fontId="33" fillId="0" borderId="22" xfId="55" applyNumberFormat="1" applyFont="1" applyBorder="1" applyAlignment="1">
      <alignment horizontal="right"/>
      <protection/>
    </xf>
    <xf numFmtId="169" fontId="33" fillId="0" borderId="22" xfId="0" applyNumberFormat="1" applyFont="1" applyBorder="1" applyAlignment="1">
      <alignment horizontal="right" vertical="center"/>
    </xf>
    <xf numFmtId="164" fontId="33" fillId="0" borderId="22" xfId="0" applyFont="1" applyBorder="1" applyAlignment="1">
      <alignment horizontal="right" vertical="center"/>
    </xf>
    <xf numFmtId="164" fontId="33" fillId="0" borderId="22" xfId="0" applyFont="1" applyFill="1" applyBorder="1" applyAlignment="1">
      <alignment horizontal="right" vertical="center"/>
    </xf>
    <xf numFmtId="169" fontId="33" fillId="0" borderId="0" xfId="55" applyNumberFormat="1" applyFont="1" applyBorder="1" applyAlignment="1">
      <alignment horizontal="right"/>
      <protection/>
    </xf>
    <xf numFmtId="164" fontId="35" fillId="0" borderId="0" xfId="55" applyFont="1" applyFill="1" applyAlignment="1">
      <alignment vertical="center"/>
      <protection/>
    </xf>
  </cellXfs>
  <cellStyles count="9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60% - Colore 1" xfId="33"/>
    <cellStyle name="60% - Colore 2" xfId="34"/>
    <cellStyle name="60% - Colore 3" xfId="35"/>
    <cellStyle name="60% - Colore 4" xfId="36"/>
    <cellStyle name="60% - Colore 5" xfId="37"/>
    <cellStyle name="60% - Colore 6" xfId="38"/>
    <cellStyle name="Calcolo" xfId="39"/>
    <cellStyle name="Cella collegata" xfId="40"/>
    <cellStyle name="Cella da controllare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Migliaia (0)_1" xfId="50"/>
    <cellStyle name="Migliaia 2" xfId="51"/>
    <cellStyle name="Migliaia 5 2" xfId="52"/>
    <cellStyle name="Neutrale" xfId="53"/>
    <cellStyle name="Normal_01-G_PPP" xfId="54"/>
    <cellStyle name="Normale 2" xfId="55"/>
    <cellStyle name="Normale_15 Agricoltura 2009" xfId="56"/>
    <cellStyle name="Normale_agricoltura08b" xfId="57"/>
    <cellStyle name="Normale_Archivio totale 1999-oggi" xfId="58"/>
    <cellStyle name="Normale_Archivio totale 1999-oggi_15 Agricoltura 2009" xfId="59"/>
    <cellStyle name="Nota" xfId="60"/>
    <cellStyle name="Nuovo" xfId="61"/>
    <cellStyle name="Output" xfId="62"/>
    <cellStyle name="T_decimale(1)" xfId="63"/>
    <cellStyle name="T_decimale(1)_15 Agricoltura 2009" xfId="64"/>
    <cellStyle name="T_decimale(1)_Tecnologie dell'Informazione e della comunicazionexls" xfId="65"/>
    <cellStyle name="T_decimale(2)" xfId="66"/>
    <cellStyle name="T_decimale(2)_15 Agricoltura 2009" xfId="67"/>
    <cellStyle name="T_decimale(2)_Tecnologie dell'Informazione e della comunicazionexls" xfId="68"/>
    <cellStyle name="T_fiancata" xfId="69"/>
    <cellStyle name="T_fiancata_15 Agricoltura 2009" xfId="70"/>
    <cellStyle name="T_fiancata_Tecnologie dell'Informazione e della comunicazionexls" xfId="71"/>
    <cellStyle name="T_fonte" xfId="72"/>
    <cellStyle name="T_intero" xfId="73"/>
    <cellStyle name="T_intero_15 Agricoltura 2009" xfId="74"/>
    <cellStyle name="T_intero_Tecnologie dell'Informazione e della comunicazionexls" xfId="75"/>
    <cellStyle name="T_intestazione" xfId="76"/>
    <cellStyle name="T_intestazione bassa" xfId="77"/>
    <cellStyle name="T_intestazione bassa_15 Agricoltura 2009" xfId="78"/>
    <cellStyle name="T_intestazione bassa_criminalità" xfId="79"/>
    <cellStyle name="T_intestazione bassa_criminalità_15 Agricoltura 2009" xfId="80"/>
    <cellStyle name="T_intestazione bassa_DPEF2008_Tabelle1.1" xfId="81"/>
    <cellStyle name="T_intestazione bassa_DPEF2008_Tabelle1.1_15 Agricoltura 2009" xfId="82"/>
    <cellStyle name="T_intestazione bassa_DPEF2008_Tabelle1.7MARIA" xfId="83"/>
    <cellStyle name="T_intestazione bassa_DPEF2008_Tabelle1.7MARIA_15 Agricoltura 2009" xfId="84"/>
    <cellStyle name="T_intestazione bassa_DPEF2008_Tabelle4.1" xfId="85"/>
    <cellStyle name="T_intestazione bassa_DPEF2008_Tabelle4.1_15 Agricoltura 2009" xfId="86"/>
    <cellStyle name="T_intestazione bassa_internet" xfId="87"/>
    <cellStyle name="T_intestazione bassa_internet_15 Agricoltura 2009" xfId="88"/>
    <cellStyle name="T_intestazione bassa_Tavole dati" xfId="89"/>
    <cellStyle name="T_intestazione bassa_Tavole dati_15 Agricoltura 2009" xfId="90"/>
    <cellStyle name="T_intestazione bassa_Tecnologie dell'Informazione e della comunicazionexls" xfId="91"/>
    <cellStyle name="T_intestazione bassa_Tecnologie dell'Informazione e della comunicazionexls_15 Agricoltura 2009" xfId="92"/>
    <cellStyle name="T_intestazione_15 Agricoltura 2009" xfId="93"/>
    <cellStyle name="T_intestazione_Tecnologie dell'Informazione e della comunicazionexls" xfId="94"/>
    <cellStyle name="T_intestazione_Tecnologie dell'Informazione e della comunicazionexls_15 Agricoltura 2009" xfId="95"/>
    <cellStyle name="T_titolo" xfId="96"/>
    <cellStyle name="T_titolo_Tavole dati" xfId="97"/>
    <cellStyle name="T_titolo_Tecnologie dell'Informazione e della comunicazionexls" xfId="98"/>
    <cellStyle name="Testo avviso" xfId="99"/>
    <cellStyle name="Testo descrittivo" xfId="100"/>
    <cellStyle name="Titolo" xfId="101"/>
    <cellStyle name="Titolo 1" xfId="102"/>
    <cellStyle name="Titolo 2" xfId="103"/>
    <cellStyle name="Titolo 3" xfId="104"/>
    <cellStyle name="Titolo 4" xfId="105"/>
    <cellStyle name="Totale" xfId="106"/>
    <cellStyle name="trattino" xfId="107"/>
    <cellStyle name="Valore non valido" xfId="108"/>
    <cellStyle name="Valore valido" xfId="109"/>
    <cellStyle name="Valuta (0)_01Piemonteval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5\Arch_IGT\Documents%20and%20Settings\centro_studi\Documenti\Cristina\4&#176;%20Giornata%20Economia\Forze%20lavoro%202005\Forze%20lavoro%20Media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fiur01\area\WINDOWS\TEMP\tabelle%20congiuinturale%202001%20consuntiv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Administrator\Desktop\giacomo\Tavole%20singo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AREA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3\Arch_IGT\Area%20Studi%20e%20Ricerche\Analisi%20ed%20indagini%20statistiche\HD_giovanni\Reddito_riprop\New_pil_95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STATISTICA\Pubblica\Annuario%202009\capitoli%20OK\DATI1\Documents%20and%20Settings\Administrator\Desktop\giacomo\Tavole%20singo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Annuario%20Statistico%20Regionale\ELABORAZIONI\22.R&amp;D%20INNOVAZIONE\spesa%20R&amp;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Documents%20and%20Settings\TEMP\Desktop\Documents%20and%20Settings\Simone.Bertini\Impostazioni%20locali\Temporary%20Internet%20Files\Content.IE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_lh3\AREALAV\EXCELSIOR\LUCA\Tav0_99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elpcopy\stime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Elaborazioni\industria\Serie%20Storiche\rapporto%2002-1%20dat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gr_a\DATI1\uff_studi\Congiuntura%20industriale\A13-04%20Congiunture%20Regionali%20Standardizzate\Controllo%20del%20processo\Industria%20IV%202004\rapporto\tabelle\Documents%20and%20Settings\Simone.Bertini\Impostazioni%20locali\Temporary%20Internet%20Files\Content.I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 1_1a"/>
      <sheetName val="tav 1_1b"/>
      <sheetName val="tav 1_2a_prov"/>
      <sheetName val="tav 1_2b_prov"/>
      <sheetName val="tav 1_3a"/>
      <sheetName val="tav 1_3b"/>
      <sheetName val="tav 1_3c"/>
      <sheetName val="tav 1_3d"/>
      <sheetName val="tav 1_3e"/>
      <sheetName val="tav 1_3f"/>
      <sheetName val="tav 1_4"/>
      <sheetName val="tav 1_5a"/>
      <sheetName val="tav 1_5b"/>
      <sheetName val="tav 2_1a"/>
      <sheetName val="tav 2_1b"/>
      <sheetName val="tav 2_1c"/>
      <sheetName val="tav 2_2"/>
      <sheetName val="tav 2_3a"/>
      <sheetName val="tav 2_3b"/>
      <sheetName val="tav 2_4a"/>
      <sheetName val="tav 2_4b"/>
      <sheetName val="tav 2_4c"/>
      <sheetName val="tav 2_5a_prov"/>
      <sheetName val="tav 2_5b_prov"/>
      <sheetName val="tav 2_5c_prov"/>
      <sheetName val="tav 2_5d_prov"/>
      <sheetName val="tav 2_5e_prov"/>
      <sheetName val="tav 2_5f_prov"/>
      <sheetName val="tav 3_1a"/>
      <sheetName val="tav 3_1b"/>
      <sheetName val="tav 3_1c"/>
      <sheetName val="tav 3_2"/>
      <sheetName val="tav 3_3a"/>
      <sheetName val="tav 3_3b"/>
      <sheetName val="tav 3_4a"/>
      <sheetName val="tav 3_4b"/>
      <sheetName val="tav 3_4c"/>
      <sheetName val="tav 3_5"/>
      <sheetName val="tav 3_6a_prov"/>
      <sheetName val="tav 3_6b_prov"/>
      <sheetName val="tav 3_7"/>
      <sheetName val="tav 3_8a"/>
      <sheetName val="tav 3_8b"/>
      <sheetName val="tav 3_9"/>
      <sheetName val="tav 3_10"/>
      <sheetName val="tav 3_11"/>
      <sheetName val="tav 3_12"/>
      <sheetName val="tav 3_13a"/>
      <sheetName val="tav 3_13b"/>
      <sheetName val="tav 3_14"/>
      <sheetName val="tav 3_15"/>
      <sheetName val="tav 3_16a"/>
      <sheetName val="tav 3_16b"/>
      <sheetName val="tav 3_17a"/>
      <sheetName val="tav 3_17b"/>
      <sheetName val="tav 3_18a"/>
      <sheetName val="tav 3_18b"/>
      <sheetName val="tav 3_18c"/>
      <sheetName val="tav 3_19a_prov"/>
      <sheetName val="tav 3_19b"/>
      <sheetName val="tav 3_19c"/>
      <sheetName val="tav 3_19d"/>
      <sheetName val="tav 3_19e"/>
      <sheetName val="tav 3_19f"/>
      <sheetName val="tav 4_1"/>
      <sheetName val="tav 4_2"/>
      <sheetName val="tav 4_3"/>
      <sheetName val="tav 4_4a"/>
      <sheetName val="tav 4_4b"/>
      <sheetName val="tav 4_5"/>
      <sheetName val="tav 4_6"/>
      <sheetName val="tav 4_7"/>
      <sheetName val="tav 4_8"/>
      <sheetName val="tav 4_9"/>
      <sheetName val="tav 4_10"/>
      <sheetName val="tav 4_11"/>
      <sheetName val="tav 4_12"/>
      <sheetName val="tav 4_13a_prov"/>
      <sheetName val="tav 4_13b_prov"/>
      <sheetName val="tav 4_14a"/>
      <sheetName val="tav 4_14b"/>
      <sheetName val="tav 4_15"/>
      <sheetName val="tav 4_16"/>
      <sheetName val="tav 5_1a_prov"/>
      <sheetName val="tav 5_1b_prov"/>
      <sheetName val="tav 5_2a"/>
      <sheetName val="tav 5_2b"/>
      <sheetName val="tav 5_2c"/>
      <sheetName val="tav 5_3a"/>
      <sheetName val="tav 5_3b"/>
      <sheetName val="tav 5_4a"/>
      <sheetName val="tav 5_4b"/>
      <sheetName val="tav 5_5a"/>
      <sheetName val="tav 5_5b"/>
      <sheetName val="tav 5_5c"/>
      <sheetName val="tav 5_6a"/>
      <sheetName val="tav 5_6b"/>
      <sheetName val="tav 5_6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rafico 1 (corto)"/>
      <sheetName val="grafico 2 e 4 (corto)"/>
      <sheetName val="Grafico 3 (corto) e 11-9 gener."/>
      <sheetName val="grafico 5 (corto)"/>
      <sheetName val="11 settembre per settori"/>
      <sheetName val="11 settembre per aree"/>
      <sheetName val="11 settembre per previsioni"/>
      <sheetName val="grafico 6 (corto)"/>
      <sheetName val="grafico 7 (corto)"/>
      <sheetName val="tab 1 conf. - graf.8 e 9 (corto"/>
      <sheetName val="tabella 3 ex13- graf.10 (corto)"/>
      <sheetName val="grafici 11 e 12 (corto)"/>
      <sheetName val="grafico ex 9 (corto)"/>
      <sheetName val="grafico ex 10"/>
      <sheetName val="grafico ex 11"/>
      <sheetName val="tabella 1 (grafici 12, 13,  14)"/>
      <sheetName val="grafici 15 e 17"/>
      <sheetName val="grafico 16"/>
      <sheetName val="tabella 2 (grafico 18)"/>
      <sheetName val="tabella 3 grafico 19"/>
      <sheetName val="tabella 4 (grafico 20)"/>
      <sheetName val="tabella 2 (corto)"/>
      <sheetName val="tabella 7 (grafico 21)"/>
      <sheetName val="tabella 5 e tabella 11"/>
      <sheetName val="tabella 8 (grafico 23)"/>
      <sheetName val="tabella 9"/>
      <sheetName val="grafico 24 grafico 25"/>
      <sheetName val="grafico 26"/>
      <sheetName val="tabella 10 - grafico 27 e 28"/>
      <sheetName val="tabella 4 (corto)"/>
      <sheetName val="tabella 14"/>
      <sheetName val="tabella 15"/>
      <sheetName val="grafico 29"/>
      <sheetName val="grafico 13 (corto)"/>
      <sheetName val="tabella 5 (corto)"/>
      <sheetName val="tabella 17 Grafico 31"/>
      <sheetName val="grafico 14 (corto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6.17"/>
      <sheetName val="17.1"/>
      <sheetName val="17.2"/>
      <sheetName val="17.3"/>
      <sheetName val="17.4"/>
      <sheetName val="17.5"/>
      <sheetName val="17.6"/>
      <sheetName val="17.7"/>
      <sheetName val="Foglio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Legenda"/>
      <sheetName val="1995"/>
      <sheetName val="1996"/>
      <sheetName val="1997"/>
      <sheetName val="1998"/>
      <sheetName val="1999"/>
      <sheetName val="2000"/>
      <sheetName val="2001"/>
      <sheetName val="Valori pro capite (euro)"/>
      <sheetName val="precedente_2001"/>
      <sheetName val="popolazione"/>
      <sheetName val="Foglio1"/>
      <sheetName val="new_reg_00"/>
      <sheetName val="new_reg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_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-15 Istat 2001"/>
      <sheetName val="T-1.6 Istat2002-2004"/>
      <sheetName val="tav 9 Istat2004"/>
      <sheetName val="tav 9 Istat2005"/>
      <sheetName val="7.6GE2008"/>
      <sheetName val="2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_2"/>
      <sheetName val="Tavola7"/>
      <sheetName val="Tavola7.1"/>
      <sheetName val="Tavola7.2"/>
      <sheetName val="Tavola7.3"/>
      <sheetName val="Tavola7.4"/>
      <sheetName val="Tavola7.5"/>
      <sheetName val="Tavola8"/>
      <sheetName val="Tavola8.1"/>
      <sheetName val="Tavola8.2"/>
      <sheetName val="Tavola8.3"/>
      <sheetName val="Tavola8.4"/>
      <sheetName val="Tavola8.5"/>
      <sheetName val="Tavola9"/>
      <sheetName val="Tavola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aragrold"/>
      <sheetName val="1995VAG STIMA"/>
      <sheetName val="provPA e AGR"/>
      <sheetName val="1995 OCCUPAZIONE"/>
      <sheetName val="1996 varocc"/>
      <sheetName val="1996 OCCUPAZIONE"/>
      <sheetName val="avvet"/>
      <sheetName val="1995 PRO CAPITE"/>
      <sheetName val="1996 varproc"/>
      <sheetName val="agricalc"/>
      <sheetName val="agridef"/>
      <sheetName val="1996 PRO CAPITE"/>
      <sheetName val="1996 PRODOTTO"/>
      <sheetName val="1996 PROD (AGR E PA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mpione"/>
      <sheetName val="prod ita"/>
      <sheetName val="prod"/>
      <sheetName val="utimpianti"/>
      <sheetName val="quadro"/>
      <sheetName val="dimensioni"/>
      <sheetName val="Ex settori"/>
      <sheetName val="settori"/>
      <sheetName val="tac prov"/>
      <sheetName val="metalm prov"/>
      <sheetName val="altre prov"/>
      <sheetName val="province"/>
      <sheetName val="previsioni"/>
      <sheetName val="prev serie"/>
      <sheetName val="prev prod"/>
      <sheetName val="prev add"/>
      <sheetName val="prev omi"/>
      <sheetName val="prev o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indic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28"/>
  <sheetViews>
    <sheetView tabSelected="1" zoomScale="150" zoomScaleNormal="150" workbookViewId="0" topLeftCell="A1">
      <selection activeCell="A7" sqref="A7"/>
    </sheetView>
  </sheetViews>
  <sheetFormatPr defaultColWidth="9.140625" defaultRowHeight="12.75"/>
  <cols>
    <col min="1" max="1" width="135.28125" style="1" customWidth="1"/>
    <col min="2" max="16384" width="9.00390625" style="2" customWidth="1"/>
  </cols>
  <sheetData>
    <row r="1" ht="12.75">
      <c r="A1" s="3" t="s">
        <v>0</v>
      </c>
    </row>
    <row r="2" s="1" customFormat="1" ht="12.75">
      <c r="A2" s="4"/>
    </row>
    <row r="3" s="1" customFormat="1" ht="12.75">
      <c r="A3" s="5" t="s">
        <v>1</v>
      </c>
    </row>
    <row r="4" s="1" customFormat="1" ht="12.75">
      <c r="A4" s="5" t="s">
        <v>2</v>
      </c>
    </row>
    <row r="5" s="1" customFormat="1" ht="12.75">
      <c r="A5" s="5" t="s">
        <v>3</v>
      </c>
    </row>
    <row r="6" s="1" customFormat="1" ht="12.75">
      <c r="A6" s="5" t="s">
        <v>4</v>
      </c>
    </row>
    <row r="7" s="1" customFormat="1" ht="14.25">
      <c r="A7" s="5" t="s">
        <v>5</v>
      </c>
    </row>
    <row r="8" s="1" customFormat="1" ht="14.25">
      <c r="A8" s="5" t="s">
        <v>6</v>
      </c>
    </row>
    <row r="9" s="1" customFormat="1" ht="14.25">
      <c r="A9" s="5" t="s">
        <v>7</v>
      </c>
    </row>
    <row r="10" s="1" customFormat="1" ht="14.25">
      <c r="A10" s="5" t="s">
        <v>8</v>
      </c>
    </row>
    <row r="11" s="1" customFormat="1" ht="14.25">
      <c r="A11" s="5" t="s">
        <v>9</v>
      </c>
    </row>
    <row r="12" s="1" customFormat="1" ht="14.25">
      <c r="A12" s="5" t="s">
        <v>10</v>
      </c>
    </row>
    <row r="13" s="1" customFormat="1" ht="14.25">
      <c r="A13" s="5" t="s">
        <v>11</v>
      </c>
    </row>
    <row r="14" s="1" customFormat="1" ht="14.25">
      <c r="A14" s="5" t="s">
        <v>12</v>
      </c>
    </row>
    <row r="15" s="1" customFormat="1" ht="14.25">
      <c r="A15" s="5" t="s">
        <v>13</v>
      </c>
    </row>
    <row r="16" s="1" customFormat="1" ht="14.25">
      <c r="A16" s="5" t="s">
        <v>14</v>
      </c>
    </row>
    <row r="17" s="1" customFormat="1" ht="14.25">
      <c r="A17" s="5" t="s">
        <v>15</v>
      </c>
    </row>
    <row r="18" s="1" customFormat="1" ht="14.25">
      <c r="A18" s="5" t="s">
        <v>16</v>
      </c>
    </row>
    <row r="19" s="1" customFormat="1" ht="14.25">
      <c r="A19" s="5" t="s">
        <v>17</v>
      </c>
    </row>
    <row r="20" s="1" customFormat="1" ht="14.25">
      <c r="A20" s="5" t="s">
        <v>18</v>
      </c>
    </row>
    <row r="21" s="1" customFormat="1" ht="14.25">
      <c r="A21" s="5" t="s">
        <v>19</v>
      </c>
    </row>
    <row r="22" s="1" customFormat="1" ht="14.25">
      <c r="A22" s="5" t="s">
        <v>20</v>
      </c>
    </row>
    <row r="23" s="1" customFormat="1" ht="14.25">
      <c r="A23" s="5" t="s">
        <v>21</v>
      </c>
    </row>
    <row r="24" s="1" customFormat="1" ht="14.25">
      <c r="A24" s="5" t="s">
        <v>22</v>
      </c>
    </row>
    <row r="25" s="1" customFormat="1" ht="14.25">
      <c r="A25" s="5" t="s">
        <v>23</v>
      </c>
    </row>
    <row r="26" s="1" customFormat="1" ht="14.25">
      <c r="A26" s="5" t="s">
        <v>24</v>
      </c>
    </row>
    <row r="27" s="1" customFormat="1" ht="14.25">
      <c r="A27" s="5" t="s">
        <v>25</v>
      </c>
    </row>
    <row r="28" s="1" customFormat="1" ht="14.25">
      <c r="A28" s="5" t="s">
        <v>26</v>
      </c>
    </row>
    <row r="29" s="1" customFormat="1" ht="14.2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selectLockedCells="1" selectUnlockedCells="1"/>
  <hyperlinks>
    <hyperlink ref="A3" location="'tav1 '!A1" display="Tavola 1 - Aziende agricole  e relativa superficie. Toscana e Italia - Anni 2005, 2007, 2010, 2013 e 2016 (superficie in ettari)"/>
    <hyperlink ref="A4" location="'tav 2'!A1" display="Tavola 2 - Superficie agricola aziendale per utilizzazione dei terreni. Toscana e Italia -  Anno 2016"/>
    <hyperlink ref="A5" location="'tav 3'!A1" display="Tavola 3 - Aziende agricole con allevamenti per specie di bestiame. Toscana e Italia - Anno 2016"/>
    <hyperlink ref="A6" location="'tav 4'!A1" display="Tavola 4 - Giornate di lavoro prestate per categoria di manodopera agricola. Toscana e Italia - Anno 2016"/>
    <hyperlink ref="A7" location="'tav 5'!A1" display="Tavola 5 - Aziende agricole e risultati economici. Toscana e Italia - Anni 2012-2015"/>
    <hyperlink ref="A8" location="tav5A!a1" display="Tavola 5A – Principali risultati economici delle aziende agricole distinti per classe tipologica . Toscana e Italia – Anno 2018"/>
    <hyperlink ref="A9" location="'tav 6'!A1" display="Tavola 6 - Aziende agricole e risultati economici - Indicatori economici.Toscana e Italia  Anni 2012-2015"/>
    <hyperlink ref="A10" location="tav6A!a1" display="Tavola 6A - Indici economici delle aziende agricole. Toscana e Italia Anni 2016-2018"/>
    <hyperlink ref="A11" location="'tav 7'!A1" display="Tavola 7 - Produzione, consumi intermedi e valore aggiunto ai prezzi di base - Valori ai prezzi correnti. Toscana e Italia - Anni 2017 - 2019 (migliaia di euro )"/>
    <hyperlink ref="A12" location="'tav 8'!A1" display="Tavola 8 - Superficie e produzione delle coltivazioni agrarie -  Toscana - Anni 2017 - 2019 (superficie in ettari; produzione complessiva in quintali)"/>
    <hyperlink ref="A13" location="'tav 9'!A1" display="Tavola 9 - Superficie e produzione della vite per provincia. Anni 2014 - 2019 (valori assoluti in ettari ed in quintali)."/>
    <hyperlink ref="A14" location="'tav 10'!A1" display="Tavola 10 - Produzione di vino per tipologia e per marchio di qualità (ettolitri). Toscana Anni 2014-2019  (valori assoluti in quintali ed in ettolitri)"/>
    <hyperlink ref="A15" location="'tav 11'!A1" display="Tavola 11- Superficie e produzione dell’olivo ed utilizzazione delle olive raccolte per  provincia. - Anni 2014 - 2019 (valori assoluti in ettari ed in quintali)."/>
    <hyperlink ref="A16" location="'tav 12'!A1" display="Tavola 12 - Fertilizzanti distribuiti in agricoltura per tipo e provincia. Anni 2014 - 2018 (valori assoluti in tonnellate)"/>
    <hyperlink ref="A17" location="'tav 13'!A1" display="Tavola 13 - Concimi minerali distribuiti in agricoltura per tipo e provincia. Anni 2014 - 2018 valori assoluti in tonnellate)"/>
    <hyperlink ref="A18" location="'tav 14'!A1" display="Tavola 14 - Prodotti fitosanitari e trappole distribuiti per uso agricolo, per categoria e provincia - Anni 2014 - 2018 (in chilogrammi)"/>
    <hyperlink ref="A19" location="'tav 15'!A1" display="Tavola 15 - Principi attivi contenuti nei prodotti fitosanitari, per categoria e  provincia - Anni 2015 - 2019 (in chilogrammi)"/>
    <hyperlink ref="A20" location="'tav 16'!A1" display="Tavola 16 - Aziende agrituristiche autorizzate per tipo e provincia al 31 dicembre -  Anni 2015 - 2018"/>
    <hyperlink ref="A21" location="'tav 17'!A1" display="Tavola 17 - Aziende agrituristiche autorizzate all'alloggio per tipo di sistemazione e provincia al 31 dicembre -  Anni 2015 - 2018"/>
    <hyperlink ref="A22" location="'tav 18'!A1" display="Tavola 18- Aziende agrituristiche autorizzate all'esercizio di altre attività per provincia  al 31 dicembre -  Anni 2015 - 2018"/>
    <hyperlink ref="A23" location="'tav 19'!A1" display="Tavola 19 - Aziende agrituristiche per provincia -  Anno 2018"/>
    <hyperlink ref="A24" location="'tav 20'!A1" display="Tavola 20 - Superficie (in ettari) in agricoltura biologica e operatori per tipologia. Toscana e Italia - Anni 2015-2018"/>
    <hyperlink ref="A25" location="'tav 21'!A1" display="Tavola 21 - Superficie ad agricoltura biologica (biologica e in conversione) per comparto produttivo. Toscana e Italia - Anni 2017-2018 (superficie in ettari)"/>
    <hyperlink ref="A26" location="'tav 22'!A1" display="Tavola 22 - Produttori, allevamenti e superficie per settore di prodotti Dop e Igp e provincia. Anni 2014 - 2017 (superficie in ettari) "/>
    <hyperlink ref="A27" location="'tav 23'!A1" display="Tavola 23 - Trasformatori per settore di prodotti Dop, Igp, Stg e provincia.  Anni 2014 - 2017"/>
    <hyperlink ref="A28" location="'tav 24'!A1" display="Tavola 24 - Produzione,  prezzi medi e ricavi della pesca marittima e lagunare nel Mediterraneo. Toscana  (quantità in tonnellate, prezzi in euro) - Anno 2015 - 2016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K56"/>
  <sheetViews>
    <sheetView showGridLines="0" zoomScale="150" zoomScaleNormal="150" workbookViewId="0" topLeftCell="A1">
      <selection activeCell="D27" sqref="D27"/>
    </sheetView>
  </sheetViews>
  <sheetFormatPr defaultColWidth="9.140625" defaultRowHeight="11.25" customHeight="1"/>
  <cols>
    <col min="1" max="1" width="52.7109375" style="42" customWidth="1"/>
    <col min="2" max="3" width="12.57421875" style="11" customWidth="1"/>
    <col min="4" max="4" width="1.1484375" style="11" customWidth="1"/>
    <col min="5" max="6" width="12.57421875" style="11" customWidth="1"/>
    <col min="7" max="7" width="0.5625" style="11" customWidth="1"/>
    <col min="8" max="8" width="9.8515625" style="11" customWidth="1"/>
    <col min="9" max="9" width="9.00390625" style="11" customWidth="1"/>
    <col min="10" max="10" width="9.8515625" style="11" customWidth="1"/>
    <col min="11" max="11" width="9.00390625" style="42" customWidth="1"/>
    <col min="12" max="16384" width="9.00390625" style="11" customWidth="1"/>
  </cols>
  <sheetData>
    <row r="1" spans="1:11" s="144" customFormat="1" ht="12.75" customHeight="1">
      <c r="A1" s="143" t="s">
        <v>208</v>
      </c>
      <c r="K1" s="4" t="s">
        <v>28</v>
      </c>
    </row>
    <row r="2" spans="1:6" ht="11.25" customHeight="1">
      <c r="A2" s="145" t="s">
        <v>209</v>
      </c>
      <c r="B2" s="145"/>
      <c r="C2" s="145"/>
      <c r="D2" s="145"/>
      <c r="E2" s="145"/>
      <c r="F2" s="145"/>
    </row>
    <row r="3" spans="1:6" ht="11.25" customHeight="1">
      <c r="A3" s="146"/>
      <c r="B3" s="55"/>
      <c r="C3" s="55"/>
      <c r="D3" s="55"/>
      <c r="E3" s="55"/>
      <c r="F3" s="55"/>
    </row>
    <row r="4" spans="1:9" ht="11.25" customHeight="1">
      <c r="A4" s="45" t="s">
        <v>210</v>
      </c>
      <c r="B4" s="147" t="s">
        <v>211</v>
      </c>
      <c r="C4" s="147"/>
      <c r="D4" s="137"/>
      <c r="E4" s="147" t="s">
        <v>202</v>
      </c>
      <c r="F4" s="147"/>
      <c r="G4" s="137"/>
      <c r="H4" s="147" t="s">
        <v>212</v>
      </c>
      <c r="I4" s="147"/>
    </row>
    <row r="5" spans="1:9" ht="11.25" customHeight="1">
      <c r="A5" s="148" t="s">
        <v>213</v>
      </c>
      <c r="B5" s="121" t="s">
        <v>104</v>
      </c>
      <c r="C5" s="121" t="s">
        <v>103</v>
      </c>
      <c r="D5" s="121"/>
      <c r="E5" s="121" t="s">
        <v>104</v>
      </c>
      <c r="F5" s="121" t="s">
        <v>103</v>
      </c>
      <c r="G5" s="121"/>
      <c r="H5" s="121" t="s">
        <v>104</v>
      </c>
      <c r="I5" s="121" t="s">
        <v>103</v>
      </c>
    </row>
    <row r="6" spans="1:9" ht="11.25" customHeight="1">
      <c r="A6" s="149" t="s">
        <v>214</v>
      </c>
      <c r="B6" s="150">
        <v>27813388.4887622</v>
      </c>
      <c r="C6" s="150">
        <v>1702082.08906478</v>
      </c>
      <c r="D6" s="150"/>
      <c r="E6" s="150">
        <v>29708096.0180016</v>
      </c>
      <c r="F6" s="150">
        <v>1974037.48654231</v>
      </c>
      <c r="G6" s="150"/>
      <c r="H6" s="150">
        <v>29495014.0463929</v>
      </c>
      <c r="I6" s="150">
        <v>1947581.86504748</v>
      </c>
    </row>
    <row r="7" spans="1:11" ht="11.25" customHeight="1">
      <c r="A7" s="151" t="s">
        <v>215</v>
      </c>
      <c r="B7" s="152">
        <v>13661788.0764676</v>
      </c>
      <c r="C7" s="152">
        <v>351802.74090227</v>
      </c>
      <c r="D7" s="152"/>
      <c r="E7" s="152">
        <v>13529731.7250612</v>
      </c>
      <c r="F7" s="152">
        <v>369544.308028161</v>
      </c>
      <c r="G7" s="152"/>
      <c r="H7" s="152">
        <v>14407321.4176232</v>
      </c>
      <c r="I7" s="152">
        <v>382834.36694266</v>
      </c>
      <c r="K7" s="45"/>
    </row>
    <row r="8" spans="1:11" ht="11.25" customHeight="1">
      <c r="A8" s="153" t="s">
        <v>216</v>
      </c>
      <c r="B8" s="154">
        <v>3570019.75550965</v>
      </c>
      <c r="C8" s="154">
        <v>124776.902591524</v>
      </c>
      <c r="D8" s="154"/>
      <c r="E8" s="154">
        <v>3748159.57360631</v>
      </c>
      <c r="F8" s="154">
        <v>145664.103571403</v>
      </c>
      <c r="G8" s="154"/>
      <c r="H8" s="154">
        <v>3746095.01002682</v>
      </c>
      <c r="I8" s="154">
        <v>133086.137881897</v>
      </c>
      <c r="K8" s="45"/>
    </row>
    <row r="9" spans="1:11" ht="11.25" customHeight="1">
      <c r="A9" s="153" t="s">
        <v>217</v>
      </c>
      <c r="B9" s="154">
        <v>152203.804069498</v>
      </c>
      <c r="C9" s="154">
        <v>18875.3924813135</v>
      </c>
      <c r="D9" s="154"/>
      <c r="E9" s="154">
        <v>162304.746458664</v>
      </c>
      <c r="F9" s="154">
        <v>25000.9611910752</v>
      </c>
      <c r="G9" s="154"/>
      <c r="H9" s="154">
        <v>179500.12391008</v>
      </c>
      <c r="I9" s="154">
        <v>28317.0010004289</v>
      </c>
      <c r="K9" s="45"/>
    </row>
    <row r="10" spans="1:9" ht="11.25" customHeight="1">
      <c r="A10" s="153" t="s">
        <v>218</v>
      </c>
      <c r="B10" s="154">
        <v>8079413.98453906</v>
      </c>
      <c r="C10" s="154">
        <v>136956.32969429</v>
      </c>
      <c r="D10" s="154"/>
      <c r="E10" s="154">
        <v>7795922.43542016</v>
      </c>
      <c r="F10" s="154">
        <v>127204.376030266</v>
      </c>
      <c r="G10" s="154"/>
      <c r="H10" s="154">
        <v>8583309.80012568</v>
      </c>
      <c r="I10" s="154">
        <v>142174.838403084</v>
      </c>
    </row>
    <row r="11" spans="1:9" ht="11.25" customHeight="1">
      <c r="A11" s="153" t="s">
        <v>219</v>
      </c>
      <c r="B11" s="154">
        <v>697595.489485356</v>
      </c>
      <c r="C11" s="154">
        <v>26820.03636943</v>
      </c>
      <c r="D11" s="154"/>
      <c r="E11" s="154">
        <v>657716.206769735</v>
      </c>
      <c r="F11" s="154">
        <v>26989.9026668658</v>
      </c>
      <c r="G11" s="154"/>
      <c r="H11" s="154">
        <v>629020.185230792</v>
      </c>
      <c r="I11" s="154">
        <v>30481.5193130523</v>
      </c>
    </row>
    <row r="12" spans="1:9" ht="11.25" customHeight="1">
      <c r="A12" s="153" t="s">
        <v>220</v>
      </c>
      <c r="B12" s="154">
        <v>1162555.04286407</v>
      </c>
      <c r="C12" s="154">
        <v>44374.0797657124</v>
      </c>
      <c r="D12" s="154"/>
      <c r="E12" s="154">
        <v>1165628.76280629</v>
      </c>
      <c r="F12" s="154">
        <v>44684.964568551</v>
      </c>
      <c r="G12" s="154"/>
      <c r="H12" s="154">
        <v>1269396.29832987</v>
      </c>
      <c r="I12" s="154">
        <v>48774.8703441969</v>
      </c>
    </row>
    <row r="13" spans="1:11" ht="11.25" customHeight="1">
      <c r="A13" s="151" t="s">
        <v>221</v>
      </c>
      <c r="B13" s="152">
        <v>1469238.33</v>
      </c>
      <c r="C13" s="152">
        <v>43763.3</v>
      </c>
      <c r="D13" s="152"/>
      <c r="E13" s="152">
        <v>1880239.12</v>
      </c>
      <c r="F13" s="152">
        <v>63512.22</v>
      </c>
      <c r="G13" s="152"/>
      <c r="H13" s="152">
        <v>1787483.05</v>
      </c>
      <c r="I13" s="152">
        <v>63612.53</v>
      </c>
      <c r="K13" s="81"/>
    </row>
    <row r="14" spans="1:9" ht="11.25" customHeight="1">
      <c r="A14" s="151" t="s">
        <v>222</v>
      </c>
      <c r="B14" s="152">
        <v>12682362.0822946</v>
      </c>
      <c r="C14" s="152">
        <v>1306516.04816251</v>
      </c>
      <c r="D14" s="152"/>
      <c r="E14" s="152">
        <v>14298125.1729405</v>
      </c>
      <c r="F14" s="152">
        <v>1540980.95851414</v>
      </c>
      <c r="G14" s="152"/>
      <c r="H14" s="152">
        <v>13300209.5787696</v>
      </c>
      <c r="I14" s="152">
        <v>1501134.96810482</v>
      </c>
    </row>
    <row r="15" spans="1:9" ht="11.25" customHeight="1">
      <c r="A15" s="153" t="s">
        <v>223</v>
      </c>
      <c r="B15" s="154">
        <v>5189780.90004822</v>
      </c>
      <c r="C15" s="154">
        <v>408791.897842329</v>
      </c>
      <c r="D15" s="154"/>
      <c r="E15" s="154">
        <v>7140403.46389572</v>
      </c>
      <c r="F15" s="154">
        <v>588494.429757223</v>
      </c>
      <c r="G15" s="154"/>
      <c r="H15" s="154">
        <v>6223100.13107051</v>
      </c>
      <c r="I15" s="154">
        <v>519663.514761608</v>
      </c>
    </row>
    <row r="16" spans="1:9" ht="11.25" customHeight="1">
      <c r="A16" s="153" t="s">
        <v>224</v>
      </c>
      <c r="B16" s="154">
        <v>2256126.81072588</v>
      </c>
      <c r="C16" s="154">
        <v>123650.016465619</v>
      </c>
      <c r="D16" s="154"/>
      <c r="E16" s="154">
        <v>1452858.36642853</v>
      </c>
      <c r="F16" s="154">
        <v>157947.210162173</v>
      </c>
      <c r="G16" s="154"/>
      <c r="H16" s="154">
        <v>1873268.18990681</v>
      </c>
      <c r="I16" s="154">
        <v>169878.333500253</v>
      </c>
    </row>
    <row r="17" spans="1:9" ht="11.25" customHeight="1">
      <c r="A17" s="153" t="s">
        <v>225</v>
      </c>
      <c r="B17" s="154">
        <v>1021809.97534017</v>
      </c>
      <c r="C17" s="154">
        <v>133.19707514752</v>
      </c>
      <c r="D17" s="154"/>
      <c r="E17" s="154">
        <v>1037713.64169827</v>
      </c>
      <c r="F17" s="154">
        <v>0</v>
      </c>
      <c r="G17" s="154"/>
      <c r="H17" s="154">
        <v>900435.012750498</v>
      </c>
      <c r="I17" s="154">
        <v>69.0004627740529</v>
      </c>
    </row>
    <row r="18" spans="1:9" ht="11.25" customHeight="1">
      <c r="A18" s="153" t="s">
        <v>226</v>
      </c>
      <c r="B18" s="154">
        <v>2836778.7061764</v>
      </c>
      <c r="C18" s="154">
        <v>21505.8614833441</v>
      </c>
      <c r="D18" s="154"/>
      <c r="E18" s="154">
        <v>3266164.88740152</v>
      </c>
      <c r="F18" s="154">
        <v>28562.9138940836</v>
      </c>
      <c r="G18" s="154"/>
      <c r="H18" s="154">
        <v>2856242.4556909</v>
      </c>
      <c r="I18" s="154">
        <v>19451.3549644082</v>
      </c>
    </row>
    <row r="19" spans="1:9" ht="11.25" customHeight="1">
      <c r="A19" s="153" t="s">
        <v>227</v>
      </c>
      <c r="B19" s="154">
        <v>1377865.69000392</v>
      </c>
      <c r="C19" s="154">
        <v>752435.07529607</v>
      </c>
      <c r="D19" s="154"/>
      <c r="E19" s="154">
        <v>1400984.81351646</v>
      </c>
      <c r="F19" s="154">
        <v>765976.404700664</v>
      </c>
      <c r="G19" s="154"/>
      <c r="H19" s="154">
        <v>1447163.78935093</v>
      </c>
      <c r="I19" s="154">
        <v>792072.764415776</v>
      </c>
    </row>
    <row r="20" spans="1:9" ht="11.25" customHeight="1">
      <c r="A20" s="149" t="s">
        <v>228</v>
      </c>
      <c r="B20" s="150">
        <v>16711211.040742</v>
      </c>
      <c r="C20" s="150">
        <v>500297.376810538</v>
      </c>
      <c r="D20" s="150"/>
      <c r="E20" s="150">
        <v>16171481.2947905</v>
      </c>
      <c r="F20" s="150">
        <v>475404.145878869</v>
      </c>
      <c r="G20" s="150"/>
      <c r="H20" s="150">
        <v>16319611.365918</v>
      </c>
      <c r="I20" s="150">
        <v>472296.433170402</v>
      </c>
    </row>
    <row r="21" spans="1:9" ht="11.25" customHeight="1">
      <c r="A21" s="151" t="s">
        <v>229</v>
      </c>
      <c r="B21" s="152">
        <v>16700623.0078574</v>
      </c>
      <c r="C21" s="152">
        <v>499631.1711565</v>
      </c>
      <c r="D21" s="152"/>
      <c r="E21" s="152">
        <v>16160487.9175964</v>
      </c>
      <c r="F21" s="152">
        <v>474719.560165913</v>
      </c>
      <c r="G21" s="152"/>
      <c r="H21" s="152">
        <v>16308710.7449199</v>
      </c>
      <c r="I21" s="152">
        <v>471741.976809188</v>
      </c>
    </row>
    <row r="22" spans="1:9" ht="11.25" customHeight="1">
      <c r="A22" s="153" t="s">
        <v>230</v>
      </c>
      <c r="B22" s="154">
        <v>10355062.2736695</v>
      </c>
      <c r="C22" s="154">
        <v>353210.218113341</v>
      </c>
      <c r="D22" s="154"/>
      <c r="E22" s="154">
        <v>9787389.23969211</v>
      </c>
      <c r="F22" s="154">
        <v>326113.884007089</v>
      </c>
      <c r="G22" s="154"/>
      <c r="H22" s="154">
        <v>9703087.99635997</v>
      </c>
      <c r="I22" s="154">
        <v>319618.042165413</v>
      </c>
    </row>
    <row r="23" spans="1:9" ht="11.25" customHeight="1">
      <c r="A23" s="153" t="s">
        <v>231</v>
      </c>
      <c r="B23" s="154">
        <v>4979350.85087289</v>
      </c>
      <c r="C23" s="154">
        <v>102474.904092161</v>
      </c>
      <c r="D23" s="154"/>
      <c r="E23" s="154">
        <v>4943323.95567769</v>
      </c>
      <c r="F23" s="154">
        <v>102031.780546722</v>
      </c>
      <c r="G23" s="154"/>
      <c r="H23" s="154">
        <v>5142411.07246613</v>
      </c>
      <c r="I23" s="154">
        <v>103764.080480752</v>
      </c>
    </row>
    <row r="24" spans="1:9" ht="11.25" customHeight="1">
      <c r="A24" s="153" t="s">
        <v>232</v>
      </c>
      <c r="B24" s="154">
        <v>1315862.77881781</v>
      </c>
      <c r="C24" s="154">
        <v>39832.2184434832</v>
      </c>
      <c r="D24" s="154"/>
      <c r="E24" s="154">
        <v>1368214.67929314</v>
      </c>
      <c r="F24" s="154">
        <v>41797.7383928778</v>
      </c>
      <c r="G24" s="154"/>
      <c r="H24" s="154">
        <v>1398714.48139824</v>
      </c>
      <c r="I24" s="154">
        <v>43153.8427940689</v>
      </c>
    </row>
    <row r="25" spans="1:9" ht="11.25" customHeight="1">
      <c r="A25" s="153" t="s">
        <v>233</v>
      </c>
      <c r="B25" s="154">
        <v>50347.1044972618</v>
      </c>
      <c r="C25" s="154">
        <v>4113.83050751422</v>
      </c>
      <c r="D25" s="154"/>
      <c r="E25" s="154">
        <v>61560.0429334231</v>
      </c>
      <c r="F25" s="154">
        <v>4776.15721922401</v>
      </c>
      <c r="G25" s="154"/>
      <c r="H25" s="154">
        <v>64497.1946955716</v>
      </c>
      <c r="I25" s="154">
        <v>5206.01136895417</v>
      </c>
    </row>
    <row r="26" spans="1:9" ht="11.25" customHeight="1">
      <c r="A26" s="151" t="s">
        <v>234</v>
      </c>
      <c r="B26" s="152">
        <v>10588.0328845097</v>
      </c>
      <c r="C26" s="152">
        <v>666.205654038268</v>
      </c>
      <c r="D26" s="152"/>
      <c r="E26" s="152">
        <v>10993.3771941785</v>
      </c>
      <c r="F26" s="152">
        <v>684.585712956325</v>
      </c>
      <c r="G26" s="152"/>
      <c r="H26" s="152">
        <v>10900.6209980891</v>
      </c>
      <c r="I26" s="152">
        <v>554.456361214126</v>
      </c>
    </row>
    <row r="27" spans="1:9" ht="11.25" customHeight="1">
      <c r="A27" s="151" t="s">
        <v>235</v>
      </c>
      <c r="B27" s="152">
        <v>6831701</v>
      </c>
      <c r="C27" s="152">
        <v>301464.348697965</v>
      </c>
      <c r="D27" s="152"/>
      <c r="E27" s="152">
        <v>6857106.9135</v>
      </c>
      <c r="F27" s="152">
        <v>303047.517601213</v>
      </c>
      <c r="G27" s="152"/>
      <c r="H27" s="152">
        <v>7005400</v>
      </c>
      <c r="I27" s="152">
        <v>309683.630352242</v>
      </c>
    </row>
    <row r="28" spans="1:10" s="42" customFormat="1" ht="11.25" customHeight="1">
      <c r="A28" s="155" t="s">
        <v>236</v>
      </c>
      <c r="B28" s="156">
        <v>51356300.5295042</v>
      </c>
      <c r="C28" s="156">
        <v>2503843.81457328</v>
      </c>
      <c r="D28" s="156"/>
      <c r="E28" s="156">
        <v>52736684.2262922</v>
      </c>
      <c r="F28" s="156">
        <v>2752489.15002239</v>
      </c>
      <c r="G28" s="156"/>
      <c r="H28" s="156">
        <v>52820025.4123109</v>
      </c>
      <c r="I28" s="156">
        <v>2729561.92857012</v>
      </c>
      <c r="J28" s="157"/>
    </row>
    <row r="29" spans="1:9" ht="11.25" customHeight="1">
      <c r="A29" s="158" t="s">
        <v>237</v>
      </c>
      <c r="B29" s="159"/>
      <c r="C29" s="159"/>
      <c r="D29" s="159"/>
      <c r="E29" s="159"/>
      <c r="F29" s="159"/>
      <c r="G29" s="159"/>
      <c r="H29" s="159"/>
      <c r="I29" s="159"/>
    </row>
    <row r="30" spans="1:9" ht="11.25" customHeight="1">
      <c r="A30" s="160" t="s">
        <v>238</v>
      </c>
      <c r="B30" s="150">
        <v>59767355.5857873</v>
      </c>
      <c r="C30" s="150">
        <v>3246375.52177098</v>
      </c>
      <c r="D30" s="150"/>
      <c r="E30" s="150">
        <v>61362450.7886019</v>
      </c>
      <c r="F30" s="150">
        <v>3527727.16417532</v>
      </c>
      <c r="G30" s="150"/>
      <c r="H30" s="150">
        <v>61580585.2527872</v>
      </c>
      <c r="I30" s="150">
        <v>3524704.00737943</v>
      </c>
    </row>
    <row r="31" spans="1:9" ht="11.25" customHeight="1">
      <c r="A31" s="160" t="s">
        <v>239</v>
      </c>
      <c r="B31" s="150">
        <v>25509905.512918</v>
      </c>
      <c r="C31" s="150">
        <v>968652.617579485</v>
      </c>
      <c r="D31" s="150"/>
      <c r="E31" s="150">
        <v>26635553.5467982</v>
      </c>
      <c r="F31" s="150">
        <v>1003871.51410609</v>
      </c>
      <c r="G31" s="150"/>
      <c r="H31" s="150">
        <v>27001424.0653098</v>
      </c>
      <c r="I31" s="150">
        <v>1024233.40813324</v>
      </c>
    </row>
    <row r="32" spans="1:9" ht="11.25" customHeight="1">
      <c r="A32" s="160" t="s">
        <v>213</v>
      </c>
      <c r="B32" s="150">
        <v>34257450.0728692</v>
      </c>
      <c r="C32" s="150">
        <v>2277722.9041915</v>
      </c>
      <c r="D32" s="150"/>
      <c r="E32" s="150">
        <v>34726897.2418037</v>
      </c>
      <c r="F32" s="150">
        <v>2523855.65006923</v>
      </c>
      <c r="G32" s="150"/>
      <c r="H32" s="150">
        <v>34579161.1874774</v>
      </c>
      <c r="I32" s="150">
        <v>2500470.5992462</v>
      </c>
    </row>
    <row r="33" spans="1:9" ht="11.25" customHeight="1">
      <c r="A33" s="149" t="s">
        <v>240</v>
      </c>
      <c r="B33" s="159"/>
      <c r="C33" s="159"/>
      <c r="D33" s="159"/>
      <c r="E33" s="159"/>
      <c r="F33" s="159"/>
      <c r="G33" s="159"/>
      <c r="H33" s="159"/>
      <c r="I33" s="159"/>
    </row>
    <row r="34" spans="1:9" ht="11.25" customHeight="1">
      <c r="A34" s="160" t="s">
        <v>238</v>
      </c>
      <c r="B34" s="150">
        <v>55768801.2446077</v>
      </c>
      <c r="C34" s="150">
        <v>2943343.26095688</v>
      </c>
      <c r="D34" s="150"/>
      <c r="E34" s="150">
        <v>57239794.3112922</v>
      </c>
      <c r="F34" s="150">
        <v>3215447.7636964</v>
      </c>
      <c r="G34" s="150"/>
      <c r="H34" s="150">
        <v>57315825.4123109</v>
      </c>
      <c r="I34" s="150">
        <v>3203177.68090136</v>
      </c>
    </row>
    <row r="35" spans="1:9" ht="11.25" customHeight="1">
      <c r="A35" s="151" t="s">
        <v>241</v>
      </c>
      <c r="B35" s="152">
        <v>51356300.5295042</v>
      </c>
      <c r="C35" s="152">
        <v>2503843.81457328</v>
      </c>
      <c r="D35" s="152"/>
      <c r="E35" s="152">
        <v>52736684.2262922</v>
      </c>
      <c r="F35" s="152">
        <v>2752489.15002239</v>
      </c>
      <c r="G35" s="152"/>
      <c r="H35" s="152">
        <v>52820025.4123109</v>
      </c>
      <c r="I35" s="152">
        <v>2729561.92857012</v>
      </c>
    </row>
    <row r="36" spans="1:9" ht="11.25" customHeight="1">
      <c r="A36" s="151" t="s">
        <v>242</v>
      </c>
      <c r="B36" s="152">
        <v>5372290.71510356</v>
      </c>
      <c r="C36" s="152">
        <v>459940.831139888</v>
      </c>
      <c r="D36" s="152"/>
      <c r="E36" s="152">
        <v>5430310.085</v>
      </c>
      <c r="F36" s="152">
        <v>481145.762403653</v>
      </c>
      <c r="G36" s="152"/>
      <c r="H36" s="152">
        <v>5498600</v>
      </c>
      <c r="I36" s="152">
        <v>493216.325117452</v>
      </c>
    </row>
    <row r="37" spans="1:9" ht="11.25" customHeight="1">
      <c r="A37" s="151" t="s">
        <v>243</v>
      </c>
      <c r="B37" s="152">
        <v>959790</v>
      </c>
      <c r="C37" s="152">
        <v>20441.3847562936</v>
      </c>
      <c r="D37" s="152"/>
      <c r="E37" s="152">
        <v>927200</v>
      </c>
      <c r="F37" s="152">
        <v>18187.1487296398</v>
      </c>
      <c r="G37" s="152"/>
      <c r="H37" s="152">
        <v>1002800</v>
      </c>
      <c r="I37" s="152">
        <v>19600.5727862126</v>
      </c>
    </row>
    <row r="38" spans="1:9" ht="11.25" customHeight="1">
      <c r="A38" s="160" t="s">
        <v>239</v>
      </c>
      <c r="B38" s="150">
        <v>24367031.7105725</v>
      </c>
      <c r="C38" s="150">
        <v>883979.971319414</v>
      </c>
      <c r="D38" s="150"/>
      <c r="E38" s="150">
        <v>25427267.0692942</v>
      </c>
      <c r="F38" s="150">
        <v>915149.411470323</v>
      </c>
      <c r="G38" s="150"/>
      <c r="H38" s="150">
        <v>25727054.9874582</v>
      </c>
      <c r="I38" s="150">
        <v>931581.116653376</v>
      </c>
    </row>
    <row r="39" spans="1:9" ht="11.25" customHeight="1">
      <c r="A39" s="160" t="s">
        <v>213</v>
      </c>
      <c r="B39" s="150">
        <v>31401769.5340352</v>
      </c>
      <c r="C39" s="150">
        <v>2059363.28963746</v>
      </c>
      <c r="D39" s="150"/>
      <c r="E39" s="150">
        <v>31812527.241998</v>
      </c>
      <c r="F39" s="150">
        <v>2300298.35222608</v>
      </c>
      <c r="G39" s="150"/>
      <c r="H39" s="150">
        <v>31588770.4248527</v>
      </c>
      <c r="I39" s="150">
        <v>2271596.56424799</v>
      </c>
    </row>
    <row r="40" spans="1:9" ht="11.25" customHeight="1">
      <c r="A40" s="149" t="s">
        <v>244</v>
      </c>
      <c r="B40" s="159"/>
      <c r="C40" s="159"/>
      <c r="D40" s="159"/>
      <c r="E40" s="159"/>
      <c r="F40" s="159"/>
      <c r="G40" s="159"/>
      <c r="H40" s="159"/>
      <c r="I40" s="159"/>
    </row>
    <row r="41" spans="1:9" ht="11.25" customHeight="1">
      <c r="A41" s="160" t="s">
        <v>238</v>
      </c>
      <c r="B41" s="150">
        <v>2318730.61880586</v>
      </c>
      <c r="C41" s="150">
        <v>235151.232691238</v>
      </c>
      <c r="D41" s="150"/>
      <c r="E41" s="150">
        <v>2373612.00865282</v>
      </c>
      <c r="F41" s="150">
        <v>241624.588708904</v>
      </c>
      <c r="G41" s="150"/>
      <c r="H41" s="150">
        <v>2388926.96152712</v>
      </c>
      <c r="I41" s="150">
        <v>246145.013043866</v>
      </c>
    </row>
    <row r="42" spans="1:9" ht="11.25" customHeight="1">
      <c r="A42" s="151" t="s">
        <v>241</v>
      </c>
      <c r="B42" s="152">
        <v>2613730.61880586</v>
      </c>
      <c r="C42" s="152">
        <v>235151.232691238</v>
      </c>
      <c r="D42" s="152"/>
      <c r="E42" s="152">
        <v>2685612.00865282</v>
      </c>
      <c r="F42" s="152">
        <v>241624.588708904</v>
      </c>
      <c r="G42" s="152"/>
      <c r="H42" s="152">
        <v>2696926.96152712</v>
      </c>
      <c r="I42" s="152">
        <v>246145.013043866</v>
      </c>
    </row>
    <row r="43" spans="1:9" ht="11.25" customHeight="1">
      <c r="A43" s="151" t="s">
        <v>242</v>
      </c>
      <c r="B43" s="152">
        <v>0</v>
      </c>
      <c r="C43" s="152">
        <v>0</v>
      </c>
      <c r="D43" s="152"/>
      <c r="E43" s="152">
        <v>0</v>
      </c>
      <c r="F43" s="152">
        <v>0</v>
      </c>
      <c r="G43" s="152"/>
      <c r="H43" s="152">
        <v>0</v>
      </c>
      <c r="I43" s="152">
        <v>0</v>
      </c>
    </row>
    <row r="44" spans="1:9" ht="11.25" customHeight="1">
      <c r="A44" s="151" t="s">
        <v>243</v>
      </c>
      <c r="B44" s="152">
        <v>295000</v>
      </c>
      <c r="C44" s="152">
        <v>0</v>
      </c>
      <c r="D44" s="152"/>
      <c r="E44" s="152">
        <v>312000</v>
      </c>
      <c r="F44" s="152">
        <v>0</v>
      </c>
      <c r="G44" s="152"/>
      <c r="H44" s="152">
        <v>308000</v>
      </c>
      <c r="I44" s="152">
        <v>0</v>
      </c>
    </row>
    <row r="45" spans="1:9" ht="11.25" customHeight="1">
      <c r="A45" s="160" t="s">
        <v>239</v>
      </c>
      <c r="B45" s="150">
        <v>388449.959999101</v>
      </c>
      <c r="C45" s="150">
        <v>53266.7237122323</v>
      </c>
      <c r="D45" s="150"/>
      <c r="E45" s="150">
        <v>402320.000000011</v>
      </c>
      <c r="F45" s="150">
        <v>55122.1468492962</v>
      </c>
      <c r="G45" s="150"/>
      <c r="H45" s="150">
        <v>413495.999999996</v>
      </c>
      <c r="I45" s="150">
        <v>56743.4127578341</v>
      </c>
    </row>
    <row r="46" spans="1:9" ht="11.25" customHeight="1">
      <c r="A46" s="160" t="s">
        <v>213</v>
      </c>
      <c r="B46" s="150">
        <v>1930280.65880676</v>
      </c>
      <c r="C46" s="150">
        <v>181884.508979005</v>
      </c>
      <c r="D46" s="150"/>
      <c r="E46" s="150">
        <v>1971292.00865281</v>
      </c>
      <c r="F46" s="150">
        <v>186502.441859608</v>
      </c>
      <c r="G46" s="150"/>
      <c r="H46" s="150">
        <v>1975430.96152712</v>
      </c>
      <c r="I46" s="150">
        <v>189401.600286032</v>
      </c>
    </row>
    <row r="47" spans="1:9" ht="11.25" customHeight="1">
      <c r="A47" s="149" t="s">
        <v>245</v>
      </c>
      <c r="B47" s="159"/>
      <c r="C47" s="159"/>
      <c r="D47" s="159"/>
      <c r="E47" s="159"/>
      <c r="F47" s="159"/>
      <c r="G47" s="159"/>
      <c r="H47" s="159"/>
      <c r="I47" s="159"/>
    </row>
    <row r="48" spans="1:9" ht="11.25" customHeight="1">
      <c r="A48" s="160" t="s">
        <v>238</v>
      </c>
      <c r="B48" s="150">
        <v>1679823.72237367</v>
      </c>
      <c r="C48" s="150">
        <v>67881.0281228689</v>
      </c>
      <c r="D48" s="150"/>
      <c r="E48" s="150">
        <v>1749044.4686569</v>
      </c>
      <c r="F48" s="150">
        <v>70654.8117700112</v>
      </c>
      <c r="G48" s="150"/>
      <c r="H48" s="150">
        <v>1875832.87894919</v>
      </c>
      <c r="I48" s="150">
        <v>75381.3134342065</v>
      </c>
    </row>
    <row r="49" spans="1:9" ht="11.25" customHeight="1">
      <c r="A49" s="151" t="s">
        <v>241</v>
      </c>
      <c r="B49" s="152">
        <v>1722776.39237367</v>
      </c>
      <c r="C49" s="152">
        <v>69557.663385658</v>
      </c>
      <c r="D49" s="152"/>
      <c r="E49" s="152">
        <v>1794301.4686569</v>
      </c>
      <c r="F49" s="152">
        <v>72421.3953627902</v>
      </c>
      <c r="G49" s="152"/>
      <c r="H49" s="152">
        <v>1924111.45894919</v>
      </c>
      <c r="I49" s="152">
        <v>77265.842839838</v>
      </c>
    </row>
    <row r="50" spans="1:9" ht="11.25" customHeight="1">
      <c r="A50" s="151" t="s">
        <v>242</v>
      </c>
      <c r="B50" s="152">
        <v>0</v>
      </c>
      <c r="C50" s="152">
        <v>0</v>
      </c>
      <c r="D50" s="152"/>
      <c r="E50" s="152">
        <v>0</v>
      </c>
      <c r="F50" s="152">
        <v>0</v>
      </c>
      <c r="G50" s="152"/>
      <c r="H50" s="152">
        <v>0</v>
      </c>
      <c r="I50" s="152">
        <v>0</v>
      </c>
    </row>
    <row r="51" spans="1:9" ht="11.25" customHeight="1">
      <c r="A51" s="151" t="s">
        <v>243</v>
      </c>
      <c r="B51" s="152">
        <v>42952.67</v>
      </c>
      <c r="C51" s="152">
        <v>1676.63526278918</v>
      </c>
      <c r="D51" s="152"/>
      <c r="E51" s="152">
        <v>45257</v>
      </c>
      <c r="F51" s="152">
        <v>1766.58359277898</v>
      </c>
      <c r="G51" s="152"/>
      <c r="H51" s="152">
        <v>48278.58</v>
      </c>
      <c r="I51" s="152">
        <v>1884.52940563155</v>
      </c>
    </row>
    <row r="52" spans="1:9" ht="11.25" customHeight="1">
      <c r="A52" s="160" t="s">
        <v>239</v>
      </c>
      <c r="B52" s="150">
        <v>754423.842346423</v>
      </c>
      <c r="C52" s="150">
        <v>31405.9225478385</v>
      </c>
      <c r="D52" s="150"/>
      <c r="E52" s="150">
        <v>805966.477504024</v>
      </c>
      <c r="F52" s="150">
        <v>33599.955786469</v>
      </c>
      <c r="G52" s="150"/>
      <c r="H52" s="150">
        <v>860873.07785163</v>
      </c>
      <c r="I52" s="150">
        <v>35908.8787220259</v>
      </c>
    </row>
    <row r="53" spans="1:9" ht="11.25" customHeight="1">
      <c r="A53" s="161" t="s">
        <v>213</v>
      </c>
      <c r="B53" s="162">
        <v>925399.880027247</v>
      </c>
      <c r="C53" s="162">
        <v>36475.1055750304</v>
      </c>
      <c r="D53" s="162"/>
      <c r="E53" s="162">
        <v>943077.991152876</v>
      </c>
      <c r="F53" s="162">
        <v>37054.8559835423</v>
      </c>
      <c r="G53" s="162"/>
      <c r="H53" s="162">
        <v>1014959.80109756</v>
      </c>
      <c r="I53" s="162">
        <v>39472.4347121806</v>
      </c>
    </row>
    <row r="55" ht="11.25" customHeight="1">
      <c r="A55" s="45" t="s">
        <v>246</v>
      </c>
    </row>
    <row r="56" ht="11.25" customHeight="1">
      <c r="A56" s="163" t="s">
        <v>247</v>
      </c>
    </row>
  </sheetData>
  <sheetProtection selectLockedCells="1" selectUnlockedCells="1"/>
  <mergeCells count="4">
    <mergeCell ref="A2:F2"/>
    <mergeCell ref="B4:C4"/>
    <mergeCell ref="E4:F4"/>
    <mergeCell ref="H4:I4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O1160"/>
  <sheetViews>
    <sheetView showGridLines="0" zoomScale="150" zoomScaleNormal="150" workbookViewId="0" topLeftCell="A1">
      <selection activeCell="I172" sqref="I172"/>
    </sheetView>
  </sheetViews>
  <sheetFormatPr defaultColWidth="9.140625" defaultRowHeight="11.25" customHeight="1"/>
  <cols>
    <col min="1" max="1" width="22.421875" style="164" customWidth="1"/>
    <col min="2" max="3" width="10.57421875" style="164" customWidth="1"/>
    <col min="4" max="4" width="0.2890625" style="164" customWidth="1"/>
    <col min="5" max="6" width="10.57421875" style="164" customWidth="1"/>
    <col min="7" max="7" width="0.2890625" style="164" customWidth="1"/>
    <col min="8" max="9" width="10.57421875" style="164" customWidth="1"/>
    <col min="10" max="10" width="9.00390625" style="165" customWidth="1"/>
    <col min="11" max="11" width="9.00390625" style="42" customWidth="1"/>
    <col min="12" max="16384" width="9.00390625" style="165" customWidth="1"/>
  </cols>
  <sheetData>
    <row r="1" spans="1:11" ht="12.75" customHeight="1">
      <c r="A1" s="166" t="s">
        <v>248</v>
      </c>
      <c r="B1" s="166"/>
      <c r="C1" s="166"/>
      <c r="D1" s="166"/>
      <c r="E1" s="166"/>
      <c r="F1" s="166"/>
      <c r="G1" s="166"/>
      <c r="H1" s="166"/>
      <c r="I1" s="166"/>
      <c r="K1" s="4" t="s">
        <v>28</v>
      </c>
    </row>
    <row r="2" spans="1:11" s="165" customFormat="1" ht="12.75" customHeight="1">
      <c r="A2" s="167" t="s">
        <v>249</v>
      </c>
      <c r="B2" s="167"/>
      <c r="C2" s="167"/>
      <c r="D2" s="167"/>
      <c r="E2" s="167"/>
      <c r="F2" s="167"/>
      <c r="H2" s="1"/>
      <c r="K2" s="42"/>
    </row>
    <row r="3" spans="1:9" ht="11.25" customHeight="1">
      <c r="A3" s="168"/>
      <c r="B3" s="169"/>
      <c r="C3" s="170"/>
      <c r="D3" s="170"/>
      <c r="E3" s="169"/>
      <c r="F3" s="170"/>
      <c r="G3" s="170"/>
      <c r="H3" s="169"/>
      <c r="I3" s="170"/>
    </row>
    <row r="4" spans="1:9" ht="11.25" customHeight="1">
      <c r="A4" s="171"/>
      <c r="B4" s="172" t="s">
        <v>250</v>
      </c>
      <c r="C4" s="172"/>
      <c r="D4" s="173"/>
      <c r="E4" s="172" t="s">
        <v>251</v>
      </c>
      <c r="F4" s="172"/>
      <c r="G4" s="173"/>
      <c r="H4" s="172" t="s">
        <v>252</v>
      </c>
      <c r="I4" s="172"/>
    </row>
    <row r="5" spans="1:9" ht="24" customHeight="1">
      <c r="A5" s="174"/>
      <c r="B5" s="175" t="s">
        <v>253</v>
      </c>
      <c r="C5" s="175" t="s">
        <v>254</v>
      </c>
      <c r="D5" s="175"/>
      <c r="E5" s="175" t="s">
        <v>253</v>
      </c>
      <c r="F5" s="175" t="s">
        <v>254</v>
      </c>
      <c r="G5" s="175"/>
      <c r="H5" s="175" t="s">
        <v>253</v>
      </c>
      <c r="I5" s="175" t="s">
        <v>254</v>
      </c>
    </row>
    <row r="6" spans="1:9" ht="11.25" customHeight="1">
      <c r="A6" s="164" t="s">
        <v>255</v>
      </c>
      <c r="B6" s="176" t="s">
        <v>256</v>
      </c>
      <c r="C6" s="176" t="s">
        <v>257</v>
      </c>
      <c r="D6" s="177"/>
      <c r="E6" s="176" t="s">
        <v>258</v>
      </c>
      <c r="F6" s="176" t="s">
        <v>259</v>
      </c>
      <c r="G6" s="177"/>
      <c r="H6" s="176">
        <v>30382</v>
      </c>
      <c r="I6" s="176">
        <v>1043495</v>
      </c>
    </row>
    <row r="7" spans="1:11" ht="11.25" customHeight="1">
      <c r="A7" s="164" t="s">
        <v>260</v>
      </c>
      <c r="B7" s="176" t="s">
        <v>261</v>
      </c>
      <c r="C7" s="176" t="s">
        <v>262</v>
      </c>
      <c r="D7" s="178"/>
      <c r="E7" s="176" t="s">
        <v>263</v>
      </c>
      <c r="F7" s="176" t="s">
        <v>264</v>
      </c>
      <c r="G7" s="178"/>
      <c r="H7" s="176">
        <v>53422</v>
      </c>
      <c r="I7" s="176">
        <v>1743241</v>
      </c>
      <c r="K7" s="45"/>
    </row>
    <row r="8" spans="1:11" ht="11.25" customHeight="1">
      <c r="A8" s="164" t="s">
        <v>265</v>
      </c>
      <c r="B8" s="176" t="s">
        <v>266</v>
      </c>
      <c r="C8" s="176" t="s">
        <v>267</v>
      </c>
      <c r="D8" s="177"/>
      <c r="E8" s="176" t="s">
        <v>268</v>
      </c>
      <c r="F8" s="176" t="s">
        <v>269</v>
      </c>
      <c r="G8" s="177"/>
      <c r="H8" s="176">
        <v>22416</v>
      </c>
      <c r="I8" s="176">
        <v>619812</v>
      </c>
      <c r="K8" s="45"/>
    </row>
    <row r="9" spans="1:11" ht="11.25" customHeight="1">
      <c r="A9" s="164" t="s">
        <v>270</v>
      </c>
      <c r="B9" s="176" t="s">
        <v>271</v>
      </c>
      <c r="C9" s="176" t="s">
        <v>272</v>
      </c>
      <c r="D9" s="177"/>
      <c r="E9" s="176" t="s">
        <v>273</v>
      </c>
      <c r="F9" s="176" t="s">
        <v>274</v>
      </c>
      <c r="G9" s="177"/>
      <c r="H9" s="176">
        <v>13060</v>
      </c>
      <c r="I9" s="176">
        <v>338720</v>
      </c>
      <c r="K9" s="45"/>
    </row>
    <row r="10" spans="1:9" ht="11.25" customHeight="1">
      <c r="A10" s="164" t="s">
        <v>275</v>
      </c>
      <c r="B10" s="176" t="s">
        <v>276</v>
      </c>
      <c r="C10" s="176" t="s">
        <v>277</v>
      </c>
      <c r="D10" s="177"/>
      <c r="E10" s="176" t="s">
        <v>278</v>
      </c>
      <c r="F10" s="176" t="s">
        <v>279</v>
      </c>
      <c r="G10" s="177"/>
      <c r="H10" s="176">
        <v>174</v>
      </c>
      <c r="I10" s="176">
        <v>4027</v>
      </c>
    </row>
    <row r="11" spans="1:9" ht="11.25" customHeight="1">
      <c r="A11" s="164" t="s">
        <v>280</v>
      </c>
      <c r="B11" s="176" t="s">
        <v>281</v>
      </c>
      <c r="C11" s="176" t="s">
        <v>282</v>
      </c>
      <c r="D11" s="177"/>
      <c r="E11" s="176" t="s">
        <v>283</v>
      </c>
      <c r="F11" s="176" t="s">
        <v>284</v>
      </c>
      <c r="G11" s="177"/>
      <c r="H11" s="176">
        <v>5105</v>
      </c>
      <c r="I11" s="176">
        <v>153972</v>
      </c>
    </row>
    <row r="12" spans="1:9" ht="11.25" customHeight="1">
      <c r="A12" s="164" t="s">
        <v>285</v>
      </c>
      <c r="B12" s="176" t="s">
        <v>286</v>
      </c>
      <c r="C12" s="176" t="s">
        <v>287</v>
      </c>
      <c r="D12" s="177"/>
      <c r="E12" s="176" t="s">
        <v>288</v>
      </c>
      <c r="F12" s="176" t="s">
        <v>289</v>
      </c>
      <c r="G12" s="177"/>
      <c r="H12" s="176">
        <v>11601</v>
      </c>
      <c r="I12" s="176">
        <v>942570</v>
      </c>
    </row>
    <row r="13" spans="1:11" ht="11.25" customHeight="1">
      <c r="A13" s="164" t="s">
        <v>290</v>
      </c>
      <c r="B13" s="179" t="s">
        <v>291</v>
      </c>
      <c r="C13" s="179" t="s">
        <v>291</v>
      </c>
      <c r="D13" s="177"/>
      <c r="E13" s="179">
        <v>204</v>
      </c>
      <c r="F13" s="179">
        <v>10293</v>
      </c>
      <c r="G13" s="177"/>
      <c r="H13" s="179" t="s">
        <v>291</v>
      </c>
      <c r="I13" s="179" t="s">
        <v>291</v>
      </c>
      <c r="K13" s="81"/>
    </row>
    <row r="14" spans="1:9" ht="11.25" customHeight="1">
      <c r="A14" s="164" t="s">
        <v>292</v>
      </c>
      <c r="B14" s="176" t="s">
        <v>293</v>
      </c>
      <c r="C14" s="176" t="s">
        <v>294</v>
      </c>
      <c r="D14" s="177"/>
      <c r="E14" s="176" t="s">
        <v>295</v>
      </c>
      <c r="F14" s="176" t="s">
        <v>296</v>
      </c>
      <c r="G14" s="177"/>
      <c r="H14" s="176">
        <v>3836</v>
      </c>
      <c r="I14" s="176">
        <v>134705</v>
      </c>
    </row>
    <row r="15" spans="1:9" ht="12" customHeight="1">
      <c r="A15" s="180" t="s">
        <v>297</v>
      </c>
      <c r="B15" s="181">
        <v>168286</v>
      </c>
      <c r="C15" s="181">
        <v>4937546</v>
      </c>
      <c r="D15" s="182"/>
      <c r="E15" s="181">
        <f>+E6+E7+E8+E9+E10+E11+E12+E13+E14</f>
        <v>156174</v>
      </c>
      <c r="F15" s="181">
        <f>+F6+F7+F8+F9+F10+F11+F12+F13+F14</f>
        <v>5421884</v>
      </c>
      <c r="G15" s="182"/>
      <c r="H15" s="181">
        <f>+H6+H7+H8+H9+H10+H11+H12+H14</f>
        <v>139996</v>
      </c>
      <c r="I15" s="181">
        <f>+I6+I7+I8+I9+I10+I11+I12+I14</f>
        <v>4980542</v>
      </c>
    </row>
    <row r="16" spans="1:9" ht="11.25" customHeight="1">
      <c r="A16" s="183"/>
      <c r="B16" s="184"/>
      <c r="C16" s="184"/>
      <c r="D16" s="177"/>
      <c r="E16" s="184"/>
      <c r="F16" s="184"/>
      <c r="G16" s="177"/>
      <c r="H16" s="184"/>
      <c r="I16" s="184"/>
    </row>
    <row r="17" spans="1:9" ht="11.25" customHeight="1">
      <c r="A17" s="164" t="s">
        <v>298</v>
      </c>
      <c r="B17" s="176" t="s">
        <v>299</v>
      </c>
      <c r="C17" s="176" t="s">
        <v>300</v>
      </c>
      <c r="D17" s="177"/>
      <c r="E17" s="176" t="s">
        <v>301</v>
      </c>
      <c r="F17" s="176" t="s">
        <v>302</v>
      </c>
      <c r="G17" s="177"/>
      <c r="H17" s="176">
        <v>17194</v>
      </c>
      <c r="I17" s="176">
        <v>350540</v>
      </c>
    </row>
    <row r="18" spans="1:9" ht="11.25" customHeight="1">
      <c r="A18" s="164" t="s">
        <v>303</v>
      </c>
      <c r="B18" s="176" t="s">
        <v>304</v>
      </c>
      <c r="C18" s="176" t="s">
        <v>305</v>
      </c>
      <c r="D18" s="177"/>
      <c r="E18" s="176" t="s">
        <v>306</v>
      </c>
      <c r="F18" s="176" t="s">
        <v>307</v>
      </c>
      <c r="G18" s="177"/>
      <c r="H18" s="176">
        <v>328</v>
      </c>
      <c r="I18" s="176">
        <v>6137</v>
      </c>
    </row>
    <row r="19" spans="1:9" ht="11.25" customHeight="1">
      <c r="A19" s="164" t="s">
        <v>308</v>
      </c>
      <c r="B19" s="176" t="s">
        <v>309</v>
      </c>
      <c r="C19" s="176" t="s">
        <v>310</v>
      </c>
      <c r="D19" s="177"/>
      <c r="E19" s="176" t="s">
        <v>311</v>
      </c>
      <c r="F19" s="176" t="s">
        <v>312</v>
      </c>
      <c r="G19" s="177"/>
      <c r="H19" s="176">
        <v>154</v>
      </c>
      <c r="I19" s="176">
        <v>3517</v>
      </c>
    </row>
    <row r="20" spans="1:9" ht="11.25" customHeight="1">
      <c r="A20" s="164" t="s">
        <v>313</v>
      </c>
      <c r="B20" s="176" t="s">
        <v>314</v>
      </c>
      <c r="C20" s="176" t="s">
        <v>315</v>
      </c>
      <c r="D20" s="177"/>
      <c r="E20" s="176" t="s">
        <v>316</v>
      </c>
      <c r="F20" s="176" t="s">
        <v>317</v>
      </c>
      <c r="G20" s="177"/>
      <c r="H20" s="176">
        <v>184</v>
      </c>
      <c r="I20" s="176">
        <v>3508</v>
      </c>
    </row>
    <row r="21" spans="1:9" ht="11.25" customHeight="1">
      <c r="A21" s="164" t="s">
        <v>318</v>
      </c>
      <c r="B21" s="176" t="s">
        <v>319</v>
      </c>
      <c r="C21" s="176" t="s">
        <v>320</v>
      </c>
      <c r="D21" s="177"/>
      <c r="E21" s="176" t="s">
        <v>321</v>
      </c>
      <c r="F21" s="176" t="s">
        <v>322</v>
      </c>
      <c r="G21" s="177"/>
      <c r="H21" s="176">
        <v>4090</v>
      </c>
      <c r="I21" s="176">
        <v>71644</v>
      </c>
    </row>
    <row r="22" spans="1:9" ht="11.25" customHeight="1">
      <c r="A22" s="164" t="s">
        <v>323</v>
      </c>
      <c r="B22" s="176" t="s">
        <v>324</v>
      </c>
      <c r="C22" s="176" t="s">
        <v>325</v>
      </c>
      <c r="D22" s="177"/>
      <c r="E22" s="176" t="s">
        <v>326</v>
      </c>
      <c r="F22" s="176" t="s">
        <v>327</v>
      </c>
      <c r="G22" s="177"/>
      <c r="H22" s="176">
        <v>930</v>
      </c>
      <c r="I22" s="176">
        <v>10455</v>
      </c>
    </row>
    <row r="23" spans="1:9" ht="12" customHeight="1">
      <c r="A23" s="185" t="s">
        <v>328</v>
      </c>
      <c r="B23" s="186">
        <v>19637</v>
      </c>
      <c r="C23" s="186">
        <v>272016</v>
      </c>
      <c r="D23" s="182"/>
      <c r="E23" s="186">
        <f>+E17+E18+E19+E20+E21+E22</f>
        <v>20609</v>
      </c>
      <c r="F23" s="186">
        <f>+F17+F18+F19+F20+F21+F22</f>
        <v>381998</v>
      </c>
      <c r="G23" s="182"/>
      <c r="H23" s="186">
        <f>+H17+H18+H19+H20+H21+H22</f>
        <v>22880</v>
      </c>
      <c r="I23" s="186">
        <f>+I17+I18+I19+I20+I21+I22</f>
        <v>445801</v>
      </c>
    </row>
    <row r="24" spans="1:9" ht="11.25" customHeight="1">
      <c r="A24" s="187"/>
      <c r="B24" s="184"/>
      <c r="C24" s="184"/>
      <c r="D24" s="177"/>
      <c r="E24" s="184"/>
      <c r="F24" s="184"/>
      <c r="G24" s="177"/>
      <c r="H24" s="184"/>
      <c r="I24" s="184"/>
    </row>
    <row r="25" spans="1:9" ht="11.25" customHeight="1">
      <c r="A25" s="164" t="s">
        <v>329</v>
      </c>
      <c r="B25" s="176" t="s">
        <v>330</v>
      </c>
      <c r="C25" s="176" t="s">
        <v>331</v>
      </c>
      <c r="D25" s="188"/>
      <c r="E25" s="176" t="s">
        <v>332</v>
      </c>
      <c r="F25" s="176" t="s">
        <v>333</v>
      </c>
      <c r="G25" s="188"/>
      <c r="H25" s="176">
        <v>293</v>
      </c>
      <c r="I25" s="176">
        <v>18810</v>
      </c>
    </row>
    <row r="26" spans="1:9" ht="11.25" customHeight="1">
      <c r="A26" s="164" t="s">
        <v>334</v>
      </c>
      <c r="B26" s="176" t="s">
        <v>335</v>
      </c>
      <c r="C26" s="176" t="s">
        <v>336</v>
      </c>
      <c r="D26" s="188"/>
      <c r="E26" s="176" t="s">
        <v>337</v>
      </c>
      <c r="F26" s="176" t="s">
        <v>338</v>
      </c>
      <c r="G26" s="188"/>
      <c r="H26" s="176">
        <v>298</v>
      </c>
      <c r="I26" s="176">
        <v>17567</v>
      </c>
    </row>
    <row r="27" spans="1:9" ht="11.25" customHeight="1">
      <c r="A27" s="164" t="s">
        <v>339</v>
      </c>
      <c r="B27" s="176" t="s">
        <v>340</v>
      </c>
      <c r="C27" s="176" t="s">
        <v>341</v>
      </c>
      <c r="D27" s="188"/>
      <c r="E27" s="176" t="s">
        <v>342</v>
      </c>
      <c r="F27" s="176" t="s">
        <v>343</v>
      </c>
      <c r="G27" s="188"/>
      <c r="H27" s="176">
        <v>77</v>
      </c>
      <c r="I27" s="176">
        <v>6452</v>
      </c>
    </row>
    <row r="28" spans="1:9" ht="12" customHeight="1">
      <c r="A28" s="185" t="s">
        <v>344</v>
      </c>
      <c r="B28" s="186">
        <v>730</v>
      </c>
      <c r="C28" s="186">
        <v>40930</v>
      </c>
      <c r="D28" s="182"/>
      <c r="E28" s="186">
        <f>+E25+E26+E27</f>
        <v>621</v>
      </c>
      <c r="F28" s="186">
        <f>+F25+F26+F27</f>
        <v>40141</v>
      </c>
      <c r="G28" s="182"/>
      <c r="H28" s="186">
        <f>+H25+H26+H27</f>
        <v>668</v>
      </c>
      <c r="I28" s="186">
        <f>+I25+I26+I27</f>
        <v>42829</v>
      </c>
    </row>
    <row r="29" spans="1:9" ht="11.25" customHeight="1">
      <c r="A29" s="187"/>
      <c r="B29" s="184"/>
      <c r="C29" s="184"/>
      <c r="D29" s="177"/>
      <c r="E29" s="184"/>
      <c r="F29" s="184"/>
      <c r="G29" s="177"/>
      <c r="H29" s="184"/>
      <c r="I29" s="184"/>
    </row>
    <row r="30" spans="1:9" ht="11.25" customHeight="1">
      <c r="A30" s="164" t="s">
        <v>345</v>
      </c>
      <c r="B30" s="176">
        <v>100</v>
      </c>
      <c r="C30" s="176" t="s">
        <v>346</v>
      </c>
      <c r="D30" s="188"/>
      <c r="E30" s="176" t="s">
        <v>347</v>
      </c>
      <c r="F30" s="176" t="s">
        <v>348</v>
      </c>
      <c r="G30" s="188"/>
      <c r="H30" s="176">
        <v>87</v>
      </c>
      <c r="I30" s="176">
        <v>9784</v>
      </c>
    </row>
    <row r="31" spans="1:9" ht="11.25" customHeight="1">
      <c r="A31" s="164" t="s">
        <v>349</v>
      </c>
      <c r="B31" s="176" t="s">
        <v>350</v>
      </c>
      <c r="C31" s="176" t="s">
        <v>351</v>
      </c>
      <c r="D31" s="188"/>
      <c r="E31" s="176" t="s">
        <v>352</v>
      </c>
      <c r="F31" s="176" t="s">
        <v>353</v>
      </c>
      <c r="G31" s="188"/>
      <c r="H31" s="176">
        <v>167</v>
      </c>
      <c r="I31" s="176">
        <v>8190</v>
      </c>
    </row>
    <row r="32" spans="1:9" ht="11.25" customHeight="1">
      <c r="A32" s="164" t="s">
        <v>354</v>
      </c>
      <c r="B32" s="176" t="s">
        <v>355</v>
      </c>
      <c r="C32" s="176" t="s">
        <v>356</v>
      </c>
      <c r="D32" s="188"/>
      <c r="E32" s="176" t="s">
        <v>357</v>
      </c>
      <c r="F32" s="176" t="s">
        <v>358</v>
      </c>
      <c r="G32" s="188"/>
      <c r="H32" s="176">
        <v>623</v>
      </c>
      <c r="I32" s="176">
        <v>30289</v>
      </c>
    </row>
    <row r="33" spans="1:9" ht="11.25" customHeight="1">
      <c r="A33" s="164" t="s">
        <v>359</v>
      </c>
      <c r="B33" s="176" t="s">
        <v>360</v>
      </c>
      <c r="C33" s="176" t="s">
        <v>361</v>
      </c>
      <c r="D33" s="188"/>
      <c r="E33" s="176" t="s">
        <v>362</v>
      </c>
      <c r="F33" s="176" t="s">
        <v>363</v>
      </c>
      <c r="G33" s="188"/>
      <c r="H33" s="176">
        <v>54</v>
      </c>
      <c r="I33" s="176">
        <v>7745</v>
      </c>
    </row>
    <row r="34" spans="1:9" ht="11.25" customHeight="1">
      <c r="A34" s="164" t="s">
        <v>364</v>
      </c>
      <c r="B34" s="176" t="s">
        <v>365</v>
      </c>
      <c r="C34" s="176" t="s">
        <v>366</v>
      </c>
      <c r="D34" s="188"/>
      <c r="E34" s="176" t="s">
        <v>367</v>
      </c>
      <c r="F34" s="176" t="s">
        <v>368</v>
      </c>
      <c r="G34" s="188"/>
      <c r="H34" s="176">
        <v>935</v>
      </c>
      <c r="I34" s="176">
        <v>173310</v>
      </c>
    </row>
    <row r="35" spans="1:9" ht="11.25" customHeight="1">
      <c r="A35" s="164" t="s">
        <v>369</v>
      </c>
      <c r="B35" s="176" t="s">
        <v>370</v>
      </c>
      <c r="C35" s="176" t="s">
        <v>371</v>
      </c>
      <c r="D35" s="188"/>
      <c r="E35" s="176" t="s">
        <v>372</v>
      </c>
      <c r="F35" s="176" t="s">
        <v>371</v>
      </c>
      <c r="G35" s="188"/>
      <c r="H35" s="176">
        <v>3</v>
      </c>
      <c r="I35" s="176">
        <v>750</v>
      </c>
    </row>
    <row r="36" spans="1:9" ht="11.25" customHeight="1">
      <c r="A36" s="164" t="s">
        <v>373</v>
      </c>
      <c r="B36" s="176" t="s">
        <v>374</v>
      </c>
      <c r="C36" s="176" t="s">
        <v>375</v>
      </c>
      <c r="D36" s="188"/>
      <c r="E36" s="176" t="s">
        <v>376</v>
      </c>
      <c r="F36" s="176" t="s">
        <v>377</v>
      </c>
      <c r="G36" s="188"/>
      <c r="H36" s="176">
        <v>196</v>
      </c>
      <c r="I36" s="176">
        <v>45955</v>
      </c>
    </row>
    <row r="37" spans="1:9" ht="11.25" customHeight="1">
      <c r="A37" s="164" t="s">
        <v>378</v>
      </c>
      <c r="B37" s="176" t="s">
        <v>379</v>
      </c>
      <c r="C37" s="176" t="s">
        <v>380</v>
      </c>
      <c r="D37" s="188"/>
      <c r="E37" s="176" t="s">
        <v>381</v>
      </c>
      <c r="F37" s="176" t="s">
        <v>382</v>
      </c>
      <c r="G37" s="188"/>
      <c r="H37" s="176">
        <v>54</v>
      </c>
      <c r="I37" s="176">
        <v>10935</v>
      </c>
    </row>
    <row r="38" spans="1:9" ht="11.25" customHeight="1">
      <c r="A38" s="164" t="s">
        <v>383</v>
      </c>
      <c r="B38" s="176" t="s">
        <v>384</v>
      </c>
      <c r="C38" s="176" t="s">
        <v>385</v>
      </c>
      <c r="D38" s="188"/>
      <c r="E38" s="176" t="s">
        <v>386</v>
      </c>
      <c r="F38" s="176" t="s">
        <v>387</v>
      </c>
      <c r="G38" s="188"/>
      <c r="H38" s="176">
        <v>400</v>
      </c>
      <c r="I38" s="176">
        <v>86746</v>
      </c>
    </row>
    <row r="39" spans="1:9" ht="11.25" customHeight="1">
      <c r="A39" s="164" t="s">
        <v>388</v>
      </c>
      <c r="B39" s="176" t="s">
        <v>389</v>
      </c>
      <c r="C39" s="176" t="s">
        <v>390</v>
      </c>
      <c r="D39" s="188"/>
      <c r="E39" s="176" t="s">
        <v>391</v>
      </c>
      <c r="F39" s="176" t="s">
        <v>392</v>
      </c>
      <c r="G39" s="188"/>
      <c r="H39" s="176">
        <v>386</v>
      </c>
      <c r="I39" s="176">
        <v>138683</v>
      </c>
    </row>
    <row r="40" spans="1:9" ht="11.25" customHeight="1">
      <c r="A40" s="164" t="s">
        <v>393</v>
      </c>
      <c r="B40" s="176" t="s">
        <v>394</v>
      </c>
      <c r="C40" s="176" t="s">
        <v>395</v>
      </c>
      <c r="D40" s="188"/>
      <c r="E40" s="176" t="s">
        <v>396</v>
      </c>
      <c r="F40" s="176" t="s">
        <v>397</v>
      </c>
      <c r="G40" s="188"/>
      <c r="H40" s="176">
        <v>2052</v>
      </c>
      <c r="I40" s="176">
        <v>959610</v>
      </c>
    </row>
    <row r="41" spans="1:9" ht="11.25" customHeight="1">
      <c r="A41" s="164" t="s">
        <v>398</v>
      </c>
      <c r="B41" s="176" t="s">
        <v>399</v>
      </c>
      <c r="C41" s="176" t="s">
        <v>400</v>
      </c>
      <c r="D41" s="188"/>
      <c r="E41" s="176" t="s">
        <v>399</v>
      </c>
      <c r="F41" s="176" t="s">
        <v>401</v>
      </c>
      <c r="G41" s="188"/>
      <c r="H41" s="176">
        <v>3</v>
      </c>
      <c r="I41" s="176">
        <v>620</v>
      </c>
    </row>
    <row r="42" spans="1:9" ht="11.25" customHeight="1">
      <c r="A42" s="164" t="s">
        <v>402</v>
      </c>
      <c r="B42" s="176" t="s">
        <v>403</v>
      </c>
      <c r="C42" s="176" t="s">
        <v>404</v>
      </c>
      <c r="D42" s="188"/>
      <c r="E42" s="176" t="s">
        <v>405</v>
      </c>
      <c r="F42" s="176" t="s">
        <v>406</v>
      </c>
      <c r="G42" s="188"/>
      <c r="H42" s="176">
        <v>15</v>
      </c>
      <c r="I42" s="176">
        <v>2048</v>
      </c>
    </row>
    <row r="43" spans="1:9" ht="11.25" customHeight="1">
      <c r="A43" s="164" t="s">
        <v>407</v>
      </c>
      <c r="B43" s="176" t="s">
        <v>408</v>
      </c>
      <c r="C43" s="176" t="s">
        <v>409</v>
      </c>
      <c r="D43" s="188"/>
      <c r="E43" s="176" t="s">
        <v>410</v>
      </c>
      <c r="F43" s="176" t="s">
        <v>411</v>
      </c>
      <c r="G43" s="188"/>
      <c r="H43" s="176">
        <v>42</v>
      </c>
      <c r="I43" s="176">
        <v>8899</v>
      </c>
    </row>
    <row r="44" spans="1:9" ht="11.25" customHeight="1">
      <c r="A44" s="164" t="s">
        <v>412</v>
      </c>
      <c r="B44" s="176" t="s">
        <v>413</v>
      </c>
      <c r="C44" s="176" t="s">
        <v>414</v>
      </c>
      <c r="D44" s="188"/>
      <c r="E44" s="176" t="s">
        <v>415</v>
      </c>
      <c r="F44" s="176" t="s">
        <v>416</v>
      </c>
      <c r="G44" s="188"/>
      <c r="H44" s="176">
        <v>121</v>
      </c>
      <c r="I44" s="176">
        <v>27473</v>
      </c>
    </row>
    <row r="45" spans="1:9" ht="11.25" customHeight="1">
      <c r="A45" s="164" t="s">
        <v>417</v>
      </c>
      <c r="B45" s="176" t="s">
        <v>418</v>
      </c>
      <c r="C45" s="176" t="s">
        <v>419</v>
      </c>
      <c r="D45" s="188"/>
      <c r="E45" s="176" t="s">
        <v>355</v>
      </c>
      <c r="F45" s="176" t="s">
        <v>420</v>
      </c>
      <c r="G45" s="188"/>
      <c r="H45" s="176">
        <v>530</v>
      </c>
      <c r="I45" s="176">
        <v>128654</v>
      </c>
    </row>
    <row r="46" spans="1:9" ht="11.25" customHeight="1">
      <c r="A46" s="164" t="s">
        <v>421</v>
      </c>
      <c r="B46" s="176" t="s">
        <v>422</v>
      </c>
      <c r="C46" s="176" t="s">
        <v>423</v>
      </c>
      <c r="D46" s="188"/>
      <c r="E46" s="176" t="s">
        <v>424</v>
      </c>
      <c r="F46" s="176" t="s">
        <v>425</v>
      </c>
      <c r="G46" s="188"/>
      <c r="H46" s="176">
        <v>191</v>
      </c>
      <c r="I46" s="176">
        <v>61246</v>
      </c>
    </row>
    <row r="47" spans="1:9" ht="11.25" customHeight="1">
      <c r="A47" s="164" t="s">
        <v>426</v>
      </c>
      <c r="B47" s="176" t="s">
        <v>427</v>
      </c>
      <c r="C47" s="176" t="s">
        <v>428</v>
      </c>
      <c r="D47" s="188"/>
      <c r="E47" s="176" t="s">
        <v>429</v>
      </c>
      <c r="F47" s="176" t="s">
        <v>430</v>
      </c>
      <c r="G47" s="188"/>
      <c r="H47" s="176">
        <v>75</v>
      </c>
      <c r="I47" s="176">
        <v>7590</v>
      </c>
    </row>
    <row r="48" spans="1:9" ht="11.25" customHeight="1">
      <c r="A48" s="164" t="s">
        <v>431</v>
      </c>
      <c r="B48" s="176" t="s">
        <v>432</v>
      </c>
      <c r="C48" s="176" t="s">
        <v>433</v>
      </c>
      <c r="D48" s="188"/>
      <c r="E48" s="176" t="s">
        <v>434</v>
      </c>
      <c r="F48" s="176" t="s">
        <v>435</v>
      </c>
      <c r="G48" s="188"/>
      <c r="H48" s="176">
        <v>63</v>
      </c>
      <c r="I48" s="176">
        <v>9813</v>
      </c>
    </row>
    <row r="49" spans="1:9" ht="11.25" customHeight="1">
      <c r="A49" s="164" t="s">
        <v>436</v>
      </c>
      <c r="B49" s="176" t="s">
        <v>291</v>
      </c>
      <c r="C49" s="176" t="s">
        <v>291</v>
      </c>
      <c r="D49" s="188"/>
      <c r="E49" s="176" t="s">
        <v>437</v>
      </c>
      <c r="F49" s="176" t="s">
        <v>438</v>
      </c>
      <c r="G49" s="188"/>
      <c r="H49" s="176">
        <v>44</v>
      </c>
      <c r="I49" s="176">
        <v>4463</v>
      </c>
    </row>
    <row r="50" spans="1:9" ht="11.25" customHeight="1">
      <c r="A50" s="164" t="s">
        <v>439</v>
      </c>
      <c r="B50" s="176" t="s">
        <v>427</v>
      </c>
      <c r="C50" s="176" t="s">
        <v>440</v>
      </c>
      <c r="D50" s="188"/>
      <c r="E50" s="176" t="s">
        <v>360</v>
      </c>
      <c r="F50" s="176" t="s">
        <v>441</v>
      </c>
      <c r="G50" s="188"/>
      <c r="H50" s="176">
        <v>64</v>
      </c>
      <c r="I50" s="176">
        <v>12760</v>
      </c>
    </row>
    <row r="51" spans="1:9" ht="11.25" customHeight="1">
      <c r="A51" s="164" t="s">
        <v>442</v>
      </c>
      <c r="B51" s="176" t="s">
        <v>443</v>
      </c>
      <c r="C51" s="176" t="s">
        <v>444</v>
      </c>
      <c r="D51" s="188"/>
      <c r="E51" s="176" t="s">
        <v>445</v>
      </c>
      <c r="F51" s="176" t="s">
        <v>446</v>
      </c>
      <c r="G51" s="188"/>
      <c r="H51" s="176">
        <v>44</v>
      </c>
      <c r="I51" s="176">
        <v>3649</v>
      </c>
    </row>
    <row r="52" spans="1:9" ht="11.25" customHeight="1">
      <c r="A52" s="164" t="s">
        <v>447</v>
      </c>
      <c r="B52" s="176" t="s">
        <v>448</v>
      </c>
      <c r="C52" s="176" t="s">
        <v>449</v>
      </c>
      <c r="D52" s="188"/>
      <c r="E52" s="176" t="s">
        <v>450</v>
      </c>
      <c r="F52" s="176" t="s">
        <v>451</v>
      </c>
      <c r="G52" s="188"/>
      <c r="H52" s="176">
        <v>100</v>
      </c>
      <c r="I52" s="176">
        <v>19440</v>
      </c>
    </row>
    <row r="53" spans="1:9" ht="11.25" customHeight="1">
      <c r="A53" s="164" t="s">
        <v>452</v>
      </c>
      <c r="B53" s="176" t="s">
        <v>453</v>
      </c>
      <c r="C53" s="176" t="s">
        <v>454</v>
      </c>
      <c r="D53" s="188"/>
      <c r="E53" s="176" t="s">
        <v>455</v>
      </c>
      <c r="F53" s="176" t="s">
        <v>456</v>
      </c>
      <c r="G53" s="188"/>
      <c r="H53" s="176">
        <v>97</v>
      </c>
      <c r="I53" s="176">
        <v>21174</v>
      </c>
    </row>
    <row r="54" spans="1:9" ht="11.25" customHeight="1">
      <c r="A54" s="164" t="s">
        <v>457</v>
      </c>
      <c r="B54" s="176" t="s">
        <v>458</v>
      </c>
      <c r="C54" s="176" t="s">
        <v>459</v>
      </c>
      <c r="D54" s="188"/>
      <c r="E54" s="176" t="s">
        <v>460</v>
      </c>
      <c r="F54" s="176" t="s">
        <v>461</v>
      </c>
      <c r="G54" s="188"/>
      <c r="H54" s="176" t="s">
        <v>291</v>
      </c>
      <c r="I54" s="176" t="s">
        <v>291</v>
      </c>
    </row>
    <row r="55" spans="1:9" ht="11.25" customHeight="1">
      <c r="A55" s="164" t="s">
        <v>462</v>
      </c>
      <c r="B55" s="176" t="s">
        <v>463</v>
      </c>
      <c r="C55" s="176" t="s">
        <v>464</v>
      </c>
      <c r="D55" s="188"/>
      <c r="E55" s="176" t="s">
        <v>360</v>
      </c>
      <c r="F55" s="176" t="s">
        <v>465</v>
      </c>
      <c r="G55" s="188"/>
      <c r="H55" s="176">
        <v>99</v>
      </c>
      <c r="I55" s="176">
        <v>23285</v>
      </c>
    </row>
    <row r="56" spans="1:9" ht="11.25" customHeight="1">
      <c r="A56" s="164" t="s">
        <v>466</v>
      </c>
      <c r="B56" s="176" t="s">
        <v>460</v>
      </c>
      <c r="C56" s="176" t="s">
        <v>467</v>
      </c>
      <c r="D56" s="188"/>
      <c r="E56" s="176" t="s">
        <v>443</v>
      </c>
      <c r="F56" s="176" t="s">
        <v>468</v>
      </c>
      <c r="G56" s="188"/>
      <c r="H56" s="176">
        <v>13</v>
      </c>
      <c r="I56" s="176">
        <v>2175</v>
      </c>
    </row>
    <row r="57" spans="1:9" ht="11.25" customHeight="1">
      <c r="A57" s="164" t="s">
        <v>469</v>
      </c>
      <c r="B57" s="176" t="s">
        <v>470</v>
      </c>
      <c r="C57" s="176" t="s">
        <v>471</v>
      </c>
      <c r="D57" s="188"/>
      <c r="E57" s="176" t="s">
        <v>472</v>
      </c>
      <c r="F57" s="176" t="s">
        <v>473</v>
      </c>
      <c r="G57" s="188"/>
      <c r="H57" s="176">
        <v>209</v>
      </c>
      <c r="I57" s="176">
        <v>48722</v>
      </c>
    </row>
    <row r="58" spans="1:9" ht="11.25" customHeight="1">
      <c r="A58" s="164" t="s">
        <v>474</v>
      </c>
      <c r="B58" s="176" t="s">
        <v>475</v>
      </c>
      <c r="C58" s="176" t="s">
        <v>476</v>
      </c>
      <c r="D58" s="188"/>
      <c r="E58" s="176" t="s">
        <v>477</v>
      </c>
      <c r="F58" s="176" t="s">
        <v>478</v>
      </c>
      <c r="G58" s="188"/>
      <c r="H58" s="176">
        <v>105</v>
      </c>
      <c r="I58" s="176">
        <v>23375</v>
      </c>
    </row>
    <row r="59" spans="1:9" ht="11.25" customHeight="1">
      <c r="A59" s="164" t="s">
        <v>479</v>
      </c>
      <c r="B59" s="176" t="s">
        <v>480</v>
      </c>
      <c r="C59" s="176" t="s">
        <v>481</v>
      </c>
      <c r="D59" s="188"/>
      <c r="E59" s="176" t="s">
        <v>482</v>
      </c>
      <c r="F59" s="176" t="s">
        <v>483</v>
      </c>
      <c r="G59" s="188"/>
      <c r="H59" s="176">
        <v>161</v>
      </c>
      <c r="I59" s="176">
        <v>33623</v>
      </c>
    </row>
    <row r="60" spans="1:9" ht="11.25" customHeight="1">
      <c r="A60" s="164" t="s">
        <v>484</v>
      </c>
      <c r="B60" s="176" t="s">
        <v>485</v>
      </c>
      <c r="C60" s="176" t="s">
        <v>486</v>
      </c>
      <c r="D60" s="188"/>
      <c r="E60" s="176" t="s">
        <v>487</v>
      </c>
      <c r="F60" s="176" t="s">
        <v>488</v>
      </c>
      <c r="G60" s="188"/>
      <c r="H60" s="176">
        <v>40</v>
      </c>
      <c r="I60" s="176">
        <v>6160</v>
      </c>
    </row>
    <row r="61" spans="1:9" ht="11.25" customHeight="1">
      <c r="A61" s="164" t="s">
        <v>489</v>
      </c>
      <c r="B61" s="176" t="s">
        <v>490</v>
      </c>
      <c r="C61" s="176" t="s">
        <v>491</v>
      </c>
      <c r="D61" s="188"/>
      <c r="E61" s="176" t="s">
        <v>492</v>
      </c>
      <c r="F61" s="176" t="s">
        <v>493</v>
      </c>
      <c r="G61" s="188"/>
      <c r="H61" s="176">
        <v>449</v>
      </c>
      <c r="I61" s="176">
        <v>58030</v>
      </c>
    </row>
    <row r="62" spans="1:9" ht="11.25" customHeight="1">
      <c r="A62" s="164" t="s">
        <v>494</v>
      </c>
      <c r="B62" s="176" t="s">
        <v>291</v>
      </c>
      <c r="C62" s="176" t="s">
        <v>291</v>
      </c>
      <c r="D62" s="188"/>
      <c r="E62" s="176" t="s">
        <v>495</v>
      </c>
      <c r="F62" s="176" t="s">
        <v>496</v>
      </c>
      <c r="G62" s="188"/>
      <c r="H62" s="176" t="s">
        <v>291</v>
      </c>
      <c r="I62" s="176" t="s">
        <v>291</v>
      </c>
    </row>
    <row r="63" spans="1:9" ht="11.25" customHeight="1">
      <c r="A63" s="164" t="s">
        <v>497</v>
      </c>
      <c r="B63" s="176" t="s">
        <v>498</v>
      </c>
      <c r="C63" s="176" t="s">
        <v>499</v>
      </c>
      <c r="D63" s="188"/>
      <c r="E63" s="176" t="s">
        <v>500</v>
      </c>
      <c r="F63" s="176" t="s">
        <v>501</v>
      </c>
      <c r="G63" s="188"/>
      <c r="H63" s="176">
        <v>45</v>
      </c>
      <c r="I63" s="176">
        <v>9055</v>
      </c>
    </row>
    <row r="64" spans="1:9" ht="11.25" customHeight="1">
      <c r="A64" s="164" t="s">
        <v>502</v>
      </c>
      <c r="B64" s="176" t="s">
        <v>503</v>
      </c>
      <c r="C64" s="176" t="s">
        <v>504</v>
      </c>
      <c r="D64" s="188"/>
      <c r="E64" s="176" t="s">
        <v>505</v>
      </c>
      <c r="F64" s="176" t="s">
        <v>506</v>
      </c>
      <c r="G64" s="188"/>
      <c r="H64" s="176">
        <v>79</v>
      </c>
      <c r="I64" s="176">
        <v>15792</v>
      </c>
    </row>
    <row r="65" spans="1:9" ht="11.25" customHeight="1">
      <c r="A65" s="164" t="s">
        <v>507</v>
      </c>
      <c r="B65" s="176" t="s">
        <v>508</v>
      </c>
      <c r="C65" s="176" t="s">
        <v>509</v>
      </c>
      <c r="D65" s="188"/>
      <c r="E65" s="176" t="s">
        <v>510</v>
      </c>
      <c r="F65" s="176" t="s">
        <v>511</v>
      </c>
      <c r="G65" s="188"/>
      <c r="H65" s="176">
        <v>118</v>
      </c>
      <c r="I65" s="176">
        <v>20865</v>
      </c>
    </row>
    <row r="66" spans="1:9" ht="12" customHeight="1">
      <c r="A66" s="185" t="s">
        <v>512</v>
      </c>
      <c r="B66" s="186">
        <v>8721</v>
      </c>
      <c r="C66" s="186">
        <v>2406593</v>
      </c>
      <c r="D66" s="182"/>
      <c r="E66" s="186">
        <f>+E30+E31+E32+E33+E34+E35+E36+E37+E38+E39+E40+E41+E42+E43+E44+E45+E46+E47+E48+E49+E50+E51+E52+E53+E54+E55+E56+E57+E58+E59+E60+E61+E62+E63+E64+E65</f>
        <v>7825</v>
      </c>
      <c r="F66" s="186">
        <f>+F30+F31+F32+F33+F34+F35+F36+F37+F38+F39+F40+F41+F42+F43+F44+F45+F46+F47+F48+F49+F50+F51+F52+F53+F54+F55+F56+F57+F58+F59+F60+F61+F62+F63+F64+F65</f>
        <v>2286979</v>
      </c>
      <c r="G66" s="182"/>
      <c r="H66" s="186">
        <f>+H30+H31+H32+H33+H34+H35+H36+H37+H38+H39+H40+H41+H42+H43+H44+H45+H46+H47+H48+H49+H50+H51+H52+H53+H55+H56+H57+H58+H59+H60+H61+H63+H64+H65</f>
        <v>7664</v>
      </c>
      <c r="I66" s="186">
        <f>+I30+I31+I32+I33+I34+I35+I36+I37+I38+I39+I40+I41+I42+I43+I44+I45+I46+I47+I48+I49+I50+I51+I52+I53+I55+I56+I57+I58+I59+I60+I61+I63+I64+I65</f>
        <v>2020908</v>
      </c>
    </row>
    <row r="67" spans="1:9" ht="11.25" customHeight="1">
      <c r="A67" s="187"/>
      <c r="B67" s="184"/>
      <c r="C67" s="184"/>
      <c r="D67" s="177"/>
      <c r="E67" s="184"/>
      <c r="F67" s="184"/>
      <c r="G67" s="177"/>
      <c r="H67" s="184"/>
      <c r="I67" s="184"/>
    </row>
    <row r="68" spans="1:9" ht="11.25" customHeight="1">
      <c r="A68" s="164" t="s">
        <v>513</v>
      </c>
      <c r="B68" s="179" t="s">
        <v>291</v>
      </c>
      <c r="C68" s="179" t="s">
        <v>291</v>
      </c>
      <c r="D68" s="177"/>
      <c r="E68" s="179">
        <v>1646</v>
      </c>
      <c r="F68" s="179">
        <v>30363</v>
      </c>
      <c r="G68" s="177"/>
      <c r="H68" s="179" t="s">
        <v>291</v>
      </c>
      <c r="I68" s="179" t="s">
        <v>291</v>
      </c>
    </row>
    <row r="69" spans="1:9" ht="11.25" customHeight="1">
      <c r="A69" s="164" t="s">
        <v>514</v>
      </c>
      <c r="B69" s="179" t="s">
        <v>515</v>
      </c>
      <c r="C69" s="179" t="s">
        <v>516</v>
      </c>
      <c r="D69" s="177"/>
      <c r="E69" s="179" t="s">
        <v>515</v>
      </c>
      <c r="F69" s="179" t="s">
        <v>413</v>
      </c>
      <c r="G69" s="177"/>
      <c r="H69" s="179">
        <v>4</v>
      </c>
      <c r="I69" s="179">
        <v>75</v>
      </c>
    </row>
    <row r="70" spans="1:9" ht="11.25" customHeight="1">
      <c r="A70" s="164" t="s">
        <v>517</v>
      </c>
      <c r="B70" s="176" t="s">
        <v>518</v>
      </c>
      <c r="C70" s="176" t="s">
        <v>519</v>
      </c>
      <c r="D70" s="188"/>
      <c r="E70" s="176" t="s">
        <v>520</v>
      </c>
      <c r="F70" s="176" t="s">
        <v>521</v>
      </c>
      <c r="G70" s="188"/>
      <c r="H70" s="176">
        <v>19726</v>
      </c>
      <c r="I70" s="176">
        <v>465449</v>
      </c>
    </row>
    <row r="71" spans="1:9" ht="11.25" customHeight="1">
      <c r="A71" s="164" t="s">
        <v>522</v>
      </c>
      <c r="B71" s="176" t="s">
        <v>523</v>
      </c>
      <c r="C71" s="176" t="s">
        <v>524</v>
      </c>
      <c r="D71" s="188"/>
      <c r="E71" s="176" t="s">
        <v>525</v>
      </c>
      <c r="F71" s="176" t="s">
        <v>526</v>
      </c>
      <c r="G71" s="188"/>
      <c r="H71" s="176">
        <v>1137</v>
      </c>
      <c r="I71" s="176">
        <v>23089</v>
      </c>
    </row>
    <row r="72" spans="1:9" ht="11.25" customHeight="1">
      <c r="A72" s="164" t="s">
        <v>527</v>
      </c>
      <c r="B72" s="176" t="s">
        <v>528</v>
      </c>
      <c r="C72" s="176" t="s">
        <v>529</v>
      </c>
      <c r="D72" s="188"/>
      <c r="E72" s="176" t="s">
        <v>530</v>
      </c>
      <c r="F72" s="176" t="s">
        <v>531</v>
      </c>
      <c r="G72" s="188"/>
      <c r="H72" s="176">
        <v>24</v>
      </c>
      <c r="I72" s="176">
        <v>488</v>
      </c>
    </row>
    <row r="73" spans="1:9" ht="11.25" customHeight="1">
      <c r="A73" s="164" t="s">
        <v>532</v>
      </c>
      <c r="B73" s="176" t="s">
        <v>533</v>
      </c>
      <c r="C73" s="176" t="s">
        <v>534</v>
      </c>
      <c r="D73" s="188"/>
      <c r="E73" s="176" t="s">
        <v>533</v>
      </c>
      <c r="F73" s="176" t="s">
        <v>535</v>
      </c>
      <c r="G73" s="188"/>
      <c r="H73" s="176">
        <v>744</v>
      </c>
      <c r="I73" s="176">
        <v>16587</v>
      </c>
    </row>
    <row r="74" spans="1:9" ht="11.25" customHeight="1">
      <c r="A74" s="164" t="s">
        <v>536</v>
      </c>
      <c r="B74" s="179" t="s">
        <v>537</v>
      </c>
      <c r="C74" s="179" t="s">
        <v>538</v>
      </c>
      <c r="D74" s="179"/>
      <c r="E74" s="179" t="s">
        <v>539</v>
      </c>
      <c r="F74" s="179" t="s">
        <v>540</v>
      </c>
      <c r="G74" s="179"/>
      <c r="H74" s="179">
        <v>546</v>
      </c>
      <c r="I74" s="179">
        <v>17142</v>
      </c>
    </row>
    <row r="75" spans="1:9" ht="11.25" customHeight="1">
      <c r="A75" s="164" t="s">
        <v>541</v>
      </c>
      <c r="B75" s="179" t="s">
        <v>291</v>
      </c>
      <c r="C75" s="179" t="s">
        <v>291</v>
      </c>
      <c r="D75" s="188"/>
      <c r="E75" s="179" t="s">
        <v>291</v>
      </c>
      <c r="F75" s="179" t="s">
        <v>291</v>
      </c>
      <c r="G75" s="179" t="s">
        <v>291</v>
      </c>
      <c r="H75" s="179" t="s">
        <v>291</v>
      </c>
      <c r="I75" s="179" t="s">
        <v>291</v>
      </c>
    </row>
    <row r="76" spans="1:9" ht="11.25" customHeight="1">
      <c r="A76" s="164" t="s">
        <v>542</v>
      </c>
      <c r="B76" s="176" t="s">
        <v>543</v>
      </c>
      <c r="C76" s="176" t="s">
        <v>544</v>
      </c>
      <c r="D76" s="188"/>
      <c r="E76" s="176" t="s">
        <v>545</v>
      </c>
      <c r="F76" s="176" t="s">
        <v>546</v>
      </c>
      <c r="G76" s="188"/>
      <c r="H76" s="176">
        <v>191</v>
      </c>
      <c r="I76" s="176">
        <v>15677</v>
      </c>
    </row>
    <row r="77" spans="1:9" ht="12" customHeight="1">
      <c r="A77" s="185" t="s">
        <v>547</v>
      </c>
      <c r="B77" s="186">
        <v>25303</v>
      </c>
      <c r="C77" s="186">
        <v>436689</v>
      </c>
      <c r="D77" s="186"/>
      <c r="E77" s="186">
        <f>E68+E69+E70+E71+E72+E73+E74+E76</f>
        <v>20040</v>
      </c>
      <c r="F77" s="186">
        <f>F68+F69+F70+F71+F72+F73+F74+F76</f>
        <v>492608</v>
      </c>
      <c r="G77" s="186">
        <f>G68+G69+G70+G71+G72+G73+G74+G76</f>
        <v>0</v>
      </c>
      <c r="H77" s="186">
        <f>H69+H70+H71+H72+H73+H74+H76</f>
        <v>22372</v>
      </c>
      <c r="I77" s="186">
        <f>I69+I70+I71+I72+I73+I74+I76</f>
        <v>538507</v>
      </c>
    </row>
    <row r="78" spans="1:9" ht="11.25" customHeight="1">
      <c r="A78" s="187"/>
      <c r="B78" s="184"/>
      <c r="C78" s="184"/>
      <c r="D78" s="177"/>
      <c r="E78" s="184"/>
      <c r="F78" s="184"/>
      <c r="G78" s="177"/>
      <c r="H78" s="184"/>
      <c r="I78" s="184"/>
    </row>
    <row r="79" spans="1:9" ht="12" customHeight="1">
      <c r="A79" s="180" t="s">
        <v>548</v>
      </c>
      <c r="B79" s="189" t="s">
        <v>549</v>
      </c>
      <c r="C79" s="189" t="s">
        <v>291</v>
      </c>
      <c r="D79" s="190"/>
      <c r="E79" s="189" t="s">
        <v>549</v>
      </c>
      <c r="F79" s="189">
        <v>90</v>
      </c>
      <c r="G79" s="190"/>
      <c r="H79" s="189" t="s">
        <v>549</v>
      </c>
      <c r="I79" s="189" t="s">
        <v>291</v>
      </c>
    </row>
    <row r="80" spans="1:11" s="192" customFormat="1" ht="11.25" customHeight="1">
      <c r="A80" s="183"/>
      <c r="B80" s="191"/>
      <c r="C80" s="184"/>
      <c r="D80" s="177"/>
      <c r="E80" s="191"/>
      <c r="F80" s="184"/>
      <c r="G80" s="177"/>
      <c r="H80" s="191"/>
      <c r="I80" s="184"/>
      <c r="K80" s="42"/>
    </row>
    <row r="81" spans="1:9" ht="11.25" customHeight="1">
      <c r="A81" s="164" t="s">
        <v>550</v>
      </c>
      <c r="B81" s="176" t="s">
        <v>551</v>
      </c>
      <c r="C81" s="176" t="s">
        <v>552</v>
      </c>
      <c r="D81" s="188"/>
      <c r="E81" s="176">
        <v>68</v>
      </c>
      <c r="F81" s="176">
        <v>7697</v>
      </c>
      <c r="G81" s="188"/>
      <c r="H81" s="176">
        <v>76</v>
      </c>
      <c r="I81" s="176">
        <v>8522</v>
      </c>
    </row>
    <row r="82" spans="1:9" ht="11.25" customHeight="1">
      <c r="A82" s="164" t="s">
        <v>553</v>
      </c>
      <c r="B82" s="176" t="s">
        <v>554</v>
      </c>
      <c r="C82" s="176" t="s">
        <v>555</v>
      </c>
      <c r="D82" s="188"/>
      <c r="E82" s="176">
        <v>53662</v>
      </c>
      <c r="F82" s="176">
        <v>3797680</v>
      </c>
      <c r="G82" s="188"/>
      <c r="H82" s="176">
        <v>54215</v>
      </c>
      <c r="I82" s="176">
        <v>3850786</v>
      </c>
    </row>
    <row r="83" spans="1:9" ht="11.25" customHeight="1">
      <c r="A83" s="164" t="s">
        <v>556</v>
      </c>
      <c r="B83" s="176" t="s">
        <v>557</v>
      </c>
      <c r="C83" s="176" t="s">
        <v>558</v>
      </c>
      <c r="D83" s="188"/>
      <c r="E83" s="176">
        <v>83670</v>
      </c>
      <c r="F83" s="176">
        <v>1213784</v>
      </c>
      <c r="G83" s="188"/>
      <c r="H83" s="176">
        <v>83372</v>
      </c>
      <c r="I83" s="176">
        <v>676705</v>
      </c>
    </row>
    <row r="84" spans="1:15" ht="11.25" customHeight="1">
      <c r="A84" s="164" t="s">
        <v>559</v>
      </c>
      <c r="B84" s="179">
        <v>96</v>
      </c>
      <c r="C84" s="179" t="s">
        <v>560</v>
      </c>
      <c r="D84" s="188"/>
      <c r="E84" s="179">
        <v>90</v>
      </c>
      <c r="F84" s="179">
        <v>11940</v>
      </c>
      <c r="G84" s="188"/>
      <c r="H84" s="179">
        <v>83</v>
      </c>
      <c r="I84" s="179">
        <v>10851</v>
      </c>
      <c r="L84" s="37"/>
      <c r="M84" s="37"/>
      <c r="N84" s="37"/>
      <c r="O84" s="37"/>
    </row>
    <row r="85" spans="1:9" ht="11.25" customHeight="1">
      <c r="A85" s="164" t="s">
        <v>561</v>
      </c>
      <c r="B85" s="176">
        <v>822</v>
      </c>
      <c r="C85" s="176" t="s">
        <v>562</v>
      </c>
      <c r="D85" s="188"/>
      <c r="E85" s="176">
        <v>827</v>
      </c>
      <c r="F85" s="176" t="s">
        <v>563</v>
      </c>
      <c r="G85" s="188"/>
      <c r="H85" s="176">
        <v>795</v>
      </c>
      <c r="I85" s="176">
        <v>118758</v>
      </c>
    </row>
    <row r="86" spans="1:9" ht="11.25" customHeight="1">
      <c r="A86" s="164" t="s">
        <v>564</v>
      </c>
      <c r="B86" s="176" t="s">
        <v>515</v>
      </c>
      <c r="C86" s="176" t="s">
        <v>565</v>
      </c>
      <c r="D86" s="188"/>
      <c r="E86" s="176" t="s">
        <v>515</v>
      </c>
      <c r="F86" s="176">
        <v>668</v>
      </c>
      <c r="G86" s="188"/>
      <c r="H86" s="176" t="s">
        <v>515</v>
      </c>
      <c r="I86" s="176">
        <v>668</v>
      </c>
    </row>
    <row r="87" spans="1:9" ht="11.25" customHeight="1">
      <c r="A87" s="164" t="s">
        <v>566</v>
      </c>
      <c r="B87" s="176">
        <v>426</v>
      </c>
      <c r="C87" s="176" t="s">
        <v>567</v>
      </c>
      <c r="D87" s="188"/>
      <c r="E87" s="176">
        <v>439</v>
      </c>
      <c r="F87" s="176">
        <v>91951</v>
      </c>
      <c r="G87" s="188"/>
      <c r="H87" s="176">
        <v>421</v>
      </c>
      <c r="I87" s="176">
        <v>48930</v>
      </c>
    </row>
    <row r="88" spans="1:9" ht="11.25" customHeight="1">
      <c r="A88" s="164" t="s">
        <v>568</v>
      </c>
      <c r="B88" s="176">
        <v>533</v>
      </c>
      <c r="C88" s="176" t="s">
        <v>569</v>
      </c>
      <c r="D88" s="188"/>
      <c r="E88" s="176">
        <v>458</v>
      </c>
      <c r="F88" s="176">
        <v>86807</v>
      </c>
      <c r="G88" s="188"/>
      <c r="H88" s="176">
        <v>455</v>
      </c>
      <c r="I88" s="176">
        <v>85263</v>
      </c>
    </row>
    <row r="89" spans="1:9" ht="11.25" customHeight="1">
      <c r="A89" s="164" t="s">
        <v>570</v>
      </c>
      <c r="B89" s="176">
        <v>122</v>
      </c>
      <c r="C89" s="176" t="s">
        <v>571</v>
      </c>
      <c r="D89" s="188"/>
      <c r="E89" s="176">
        <v>110</v>
      </c>
      <c r="F89" s="176" t="s">
        <v>572</v>
      </c>
      <c r="G89" s="188"/>
      <c r="H89" s="176">
        <v>112</v>
      </c>
      <c r="I89" s="176">
        <v>14130</v>
      </c>
    </row>
    <row r="90" spans="1:9" ht="11.25" customHeight="1">
      <c r="A90" s="164" t="s">
        <v>573</v>
      </c>
      <c r="B90" s="176">
        <v>400</v>
      </c>
      <c r="C90" s="176" t="s">
        <v>574</v>
      </c>
      <c r="D90" s="188"/>
      <c r="E90" s="176">
        <v>390</v>
      </c>
      <c r="F90" s="176" t="s">
        <v>575</v>
      </c>
      <c r="G90" s="188"/>
      <c r="H90" s="176">
        <v>394</v>
      </c>
      <c r="I90" s="176">
        <v>52463</v>
      </c>
    </row>
    <row r="91" spans="1:9" ht="11.25" customHeight="1">
      <c r="A91" s="164" t="s">
        <v>576</v>
      </c>
      <c r="B91" s="176">
        <v>178</v>
      </c>
      <c r="C91" s="176" t="s">
        <v>577</v>
      </c>
      <c r="D91" s="188"/>
      <c r="E91" s="176">
        <v>191</v>
      </c>
      <c r="F91" s="176" t="s">
        <v>578</v>
      </c>
      <c r="G91" s="188"/>
      <c r="H91" s="176">
        <v>183</v>
      </c>
      <c r="I91" s="176">
        <v>22540</v>
      </c>
    </row>
    <row r="92" spans="1:9" ht="11.25" customHeight="1">
      <c r="A92" s="164" t="s">
        <v>579</v>
      </c>
      <c r="B92" s="176">
        <v>140</v>
      </c>
      <c r="C92" s="176" t="s">
        <v>580</v>
      </c>
      <c r="D92" s="188"/>
      <c r="E92" s="176">
        <v>144</v>
      </c>
      <c r="F92" s="176" t="s">
        <v>581</v>
      </c>
      <c r="G92" s="188"/>
      <c r="H92" s="176">
        <v>139</v>
      </c>
      <c r="I92" s="176">
        <v>9835</v>
      </c>
    </row>
    <row r="93" spans="1:9" ht="11.25" customHeight="1">
      <c r="A93" s="164" t="s">
        <v>582</v>
      </c>
      <c r="B93" s="176" t="s">
        <v>460</v>
      </c>
      <c r="C93" s="176" t="s">
        <v>583</v>
      </c>
      <c r="D93" s="188"/>
      <c r="E93" s="176">
        <v>24</v>
      </c>
      <c r="F93" s="176" t="s">
        <v>584</v>
      </c>
      <c r="G93" s="188"/>
      <c r="H93" s="176">
        <v>13</v>
      </c>
      <c r="I93" s="176">
        <v>2865</v>
      </c>
    </row>
    <row r="94" spans="1:9" ht="11.25" customHeight="1">
      <c r="A94" s="164" t="s">
        <v>585</v>
      </c>
      <c r="B94" s="176" t="s">
        <v>410</v>
      </c>
      <c r="C94" s="176" t="s">
        <v>586</v>
      </c>
      <c r="D94" s="188"/>
      <c r="E94" s="179">
        <v>24</v>
      </c>
      <c r="F94" s="179">
        <v>1144</v>
      </c>
      <c r="G94" s="188"/>
      <c r="H94" s="179">
        <v>24</v>
      </c>
      <c r="I94" s="179">
        <v>1098</v>
      </c>
    </row>
    <row r="95" spans="1:9" ht="11.25" customHeight="1">
      <c r="A95" s="164" t="s">
        <v>587</v>
      </c>
      <c r="B95" s="176" t="s">
        <v>588</v>
      </c>
      <c r="C95" s="176" t="s">
        <v>589</v>
      </c>
      <c r="D95" s="188"/>
      <c r="E95" s="176">
        <v>4</v>
      </c>
      <c r="F95" s="176">
        <v>439</v>
      </c>
      <c r="G95" s="188"/>
      <c r="H95" s="176">
        <v>3</v>
      </c>
      <c r="I95" s="176">
        <v>575</v>
      </c>
    </row>
    <row r="96" spans="1:9" ht="11.25" customHeight="1">
      <c r="A96" s="164" t="s">
        <v>590</v>
      </c>
      <c r="B96" s="176" t="s">
        <v>515</v>
      </c>
      <c r="C96" s="176" t="s">
        <v>591</v>
      </c>
      <c r="D96" s="188"/>
      <c r="E96" s="176">
        <v>2</v>
      </c>
      <c r="F96" s="176">
        <v>398</v>
      </c>
      <c r="G96" s="188"/>
      <c r="H96" s="176">
        <v>2</v>
      </c>
      <c r="I96" s="176">
        <v>395</v>
      </c>
    </row>
    <row r="97" spans="1:9" ht="11.25" customHeight="1">
      <c r="A97" s="164" t="s">
        <v>592</v>
      </c>
      <c r="B97" s="176" t="s">
        <v>399</v>
      </c>
      <c r="C97" s="176" t="s">
        <v>593</v>
      </c>
      <c r="D97" s="188"/>
      <c r="E97" s="176">
        <v>3</v>
      </c>
      <c r="F97" s="176">
        <v>258</v>
      </c>
      <c r="G97" s="188"/>
      <c r="H97" s="176">
        <v>4</v>
      </c>
      <c r="I97" s="176">
        <v>350</v>
      </c>
    </row>
    <row r="98" spans="1:9" ht="11.25" customHeight="1">
      <c r="A98" s="164" t="s">
        <v>594</v>
      </c>
      <c r="B98" s="176" t="s">
        <v>515</v>
      </c>
      <c r="C98" s="176" t="s">
        <v>595</v>
      </c>
      <c r="D98" s="188"/>
      <c r="E98" s="176">
        <v>11</v>
      </c>
      <c r="F98" s="176" t="s">
        <v>596</v>
      </c>
      <c r="G98" s="188"/>
      <c r="H98" s="176">
        <v>13</v>
      </c>
      <c r="I98" s="176">
        <v>1945</v>
      </c>
    </row>
    <row r="99" spans="1:9" ht="11.25" customHeight="1">
      <c r="A99" s="164" t="s">
        <v>597</v>
      </c>
      <c r="B99" s="176" t="s">
        <v>598</v>
      </c>
      <c r="C99" s="176" t="s">
        <v>599</v>
      </c>
      <c r="D99" s="188"/>
      <c r="E99" s="176" t="s">
        <v>410</v>
      </c>
      <c r="F99" s="176" t="s">
        <v>600</v>
      </c>
      <c r="G99" s="188"/>
      <c r="H99" s="176">
        <v>48</v>
      </c>
      <c r="I99" s="176">
        <v>680</v>
      </c>
    </row>
    <row r="100" spans="1:9" ht="11.25" customHeight="1">
      <c r="A100" s="164" t="s">
        <v>601</v>
      </c>
      <c r="B100" s="176">
        <v>163</v>
      </c>
      <c r="C100" s="176" t="s">
        <v>602</v>
      </c>
      <c r="D100" s="188"/>
      <c r="E100" s="176">
        <v>205</v>
      </c>
      <c r="F100" s="176" t="s">
        <v>603</v>
      </c>
      <c r="G100" s="188"/>
      <c r="H100" s="176">
        <v>270</v>
      </c>
      <c r="I100" s="176">
        <v>3871</v>
      </c>
    </row>
    <row r="101" spans="1:9" ht="12" customHeight="1">
      <c r="A101" s="180" t="s">
        <v>604</v>
      </c>
      <c r="B101" s="186">
        <v>142229</v>
      </c>
      <c r="C101" s="186">
        <v>4047051</v>
      </c>
      <c r="D101" s="186"/>
      <c r="E101" s="186">
        <f>E81+E82+E83+E84+E85+E86+E87+E88+E89+E90+E91+E92+E93+E95+E96+E97+E98+E99+E100</f>
        <v>140345</v>
      </c>
      <c r="F101" s="186">
        <f>F81+F82+F83+F84+F85+F86+F87+F88+F89+F90+F91+F92+F93+F95+F96+F97+F98+F99+F100</f>
        <v>5556582</v>
      </c>
      <c r="G101" s="186"/>
      <c r="H101" s="186">
        <f>H81+H82+H83+H84+H85+H86+H87+H88+H89+H90+H91+H92+H93+H95+H96+H97+H98+H99+H100</f>
        <v>140602</v>
      </c>
      <c r="I101" s="186">
        <f>I81+I82+I83+I84+I85+I86+I87+I88+I89+I90+I91+I92+I93+I95+I96+I97+I98+I99+I100</f>
        <v>4910132</v>
      </c>
    </row>
    <row r="102" spans="1:9" ht="11.25" customHeight="1">
      <c r="A102" s="183"/>
      <c r="B102" s="193"/>
      <c r="C102" s="193"/>
      <c r="D102" s="193"/>
      <c r="E102" s="193"/>
      <c r="F102" s="193"/>
      <c r="G102" s="193"/>
      <c r="H102" s="193"/>
      <c r="I102" s="193"/>
    </row>
    <row r="103" spans="1:9" ht="11.25" customHeight="1">
      <c r="A103" s="164" t="s">
        <v>349</v>
      </c>
      <c r="B103" s="194">
        <v>1.27</v>
      </c>
      <c r="C103" s="195" t="s">
        <v>498</v>
      </c>
      <c r="D103" s="191"/>
      <c r="E103" s="194">
        <v>0.98</v>
      </c>
      <c r="F103" s="195" t="s">
        <v>605</v>
      </c>
      <c r="G103" s="191"/>
      <c r="H103" s="179" t="s">
        <v>291</v>
      </c>
      <c r="I103" s="179" t="s">
        <v>291</v>
      </c>
    </row>
    <row r="104" spans="1:9" ht="11.25" customHeight="1">
      <c r="A104" s="164" t="s">
        <v>606</v>
      </c>
      <c r="B104" s="194">
        <v>6.46</v>
      </c>
      <c r="C104" s="195" t="s">
        <v>607</v>
      </c>
      <c r="D104" s="191"/>
      <c r="E104" s="194">
        <v>6.54</v>
      </c>
      <c r="F104" s="195" t="s">
        <v>608</v>
      </c>
      <c r="G104" s="191"/>
      <c r="H104" s="194">
        <v>6.16</v>
      </c>
      <c r="I104" s="195">
        <v>2128</v>
      </c>
    </row>
    <row r="105" spans="1:9" ht="11.25" customHeight="1">
      <c r="A105" s="164" t="s">
        <v>609</v>
      </c>
      <c r="B105" s="194">
        <v>11.21</v>
      </c>
      <c r="C105" s="195" t="s">
        <v>610</v>
      </c>
      <c r="D105" s="191"/>
      <c r="E105" s="194">
        <v>11.19</v>
      </c>
      <c r="F105" s="195" t="s">
        <v>611</v>
      </c>
      <c r="G105" s="191"/>
      <c r="H105" s="194">
        <v>11.13</v>
      </c>
      <c r="I105" s="195">
        <v>5527</v>
      </c>
    </row>
    <row r="106" spans="1:9" ht="11.25" customHeight="1">
      <c r="A106" s="164" t="s">
        <v>345</v>
      </c>
      <c r="B106" s="194">
        <v>35.72</v>
      </c>
      <c r="C106" s="195" t="s">
        <v>612</v>
      </c>
      <c r="D106" s="191"/>
      <c r="E106" s="194">
        <v>34.81</v>
      </c>
      <c r="F106" s="195" t="s">
        <v>613</v>
      </c>
      <c r="G106" s="191"/>
      <c r="H106" s="194">
        <v>35.6</v>
      </c>
      <c r="I106" s="195">
        <v>7221</v>
      </c>
    </row>
    <row r="107" spans="1:9" ht="11.25" customHeight="1">
      <c r="A107" s="164" t="s">
        <v>502</v>
      </c>
      <c r="B107" s="194">
        <v>28.83</v>
      </c>
      <c r="C107" s="195" t="s">
        <v>614</v>
      </c>
      <c r="D107" s="191"/>
      <c r="E107" s="194">
        <v>29.96</v>
      </c>
      <c r="F107" s="195" t="s">
        <v>615</v>
      </c>
      <c r="G107" s="191"/>
      <c r="H107" s="194">
        <v>28.68</v>
      </c>
      <c r="I107" s="195">
        <v>7000</v>
      </c>
    </row>
    <row r="108" spans="1:9" ht="11.25" customHeight="1">
      <c r="A108" s="164" t="s">
        <v>407</v>
      </c>
      <c r="B108" s="194">
        <v>6.75</v>
      </c>
      <c r="C108" s="195" t="s">
        <v>616</v>
      </c>
      <c r="D108" s="191"/>
      <c r="E108" s="194">
        <v>6.74</v>
      </c>
      <c r="F108" s="195" t="s">
        <v>617</v>
      </c>
      <c r="G108" s="191"/>
      <c r="H108" s="194" t="s">
        <v>291</v>
      </c>
      <c r="I108" s="195">
        <v>1432</v>
      </c>
    </row>
    <row r="109" spans="1:9" ht="11.25" customHeight="1">
      <c r="A109" s="164" t="s">
        <v>417</v>
      </c>
      <c r="B109" s="194">
        <v>26.44</v>
      </c>
      <c r="C109" s="195" t="s">
        <v>618</v>
      </c>
      <c r="D109" s="191"/>
      <c r="E109" s="194">
        <v>26.34</v>
      </c>
      <c r="F109" s="195" t="s">
        <v>619</v>
      </c>
      <c r="G109" s="191"/>
      <c r="H109" s="194">
        <v>24.48</v>
      </c>
      <c r="I109" s="195">
        <v>9010</v>
      </c>
    </row>
    <row r="110" spans="1:9" ht="11.25" customHeight="1">
      <c r="A110" s="164" t="s">
        <v>412</v>
      </c>
      <c r="B110" s="194">
        <v>7.84</v>
      </c>
      <c r="C110" s="195" t="s">
        <v>620</v>
      </c>
      <c r="D110" s="191"/>
      <c r="E110" s="194">
        <v>7.84</v>
      </c>
      <c r="F110" s="195" t="s">
        <v>621</v>
      </c>
      <c r="G110" s="191"/>
      <c r="H110" s="194">
        <v>7.6</v>
      </c>
      <c r="I110" s="195" t="s">
        <v>621</v>
      </c>
    </row>
    <row r="111" spans="1:9" ht="11.25" customHeight="1">
      <c r="A111" s="164" t="s">
        <v>622</v>
      </c>
      <c r="B111" s="194">
        <v>58.6</v>
      </c>
      <c r="C111" s="195" t="s">
        <v>623</v>
      </c>
      <c r="D111" s="191"/>
      <c r="E111" s="194">
        <v>58.9</v>
      </c>
      <c r="F111" s="195" t="s">
        <v>624</v>
      </c>
      <c r="G111" s="191"/>
      <c r="H111" s="194">
        <v>57.03</v>
      </c>
      <c r="I111" s="195">
        <v>26600</v>
      </c>
    </row>
    <row r="112" spans="1:10" ht="11.25" customHeight="1">
      <c r="A112" s="164" t="s">
        <v>383</v>
      </c>
      <c r="B112" s="194">
        <v>44.88</v>
      </c>
      <c r="C112" s="195" t="s">
        <v>625</v>
      </c>
      <c r="D112" s="191"/>
      <c r="E112" s="194">
        <v>42.3</v>
      </c>
      <c r="F112" s="195" t="s">
        <v>626</v>
      </c>
      <c r="G112" s="191"/>
      <c r="H112" s="194">
        <v>41.42</v>
      </c>
      <c r="I112" s="195">
        <v>11788</v>
      </c>
      <c r="J112" s="179"/>
    </row>
    <row r="113" spans="1:9" ht="11.25" customHeight="1">
      <c r="A113" s="164" t="s">
        <v>627</v>
      </c>
      <c r="B113" s="196">
        <v>7.45</v>
      </c>
      <c r="C113" s="179" t="s">
        <v>628</v>
      </c>
      <c r="D113" s="191"/>
      <c r="E113" s="194">
        <v>9.57</v>
      </c>
      <c r="F113" s="179" t="s">
        <v>629</v>
      </c>
      <c r="G113" s="191"/>
      <c r="H113" s="194">
        <v>9.5</v>
      </c>
      <c r="I113" s="179">
        <v>1860</v>
      </c>
    </row>
    <row r="114" spans="1:9" ht="11.25" customHeight="1">
      <c r="A114" s="164" t="s">
        <v>630</v>
      </c>
      <c r="B114" s="196">
        <v>3.01</v>
      </c>
      <c r="C114" s="179" t="s">
        <v>631</v>
      </c>
      <c r="D114" s="191"/>
      <c r="E114" s="194">
        <v>2.96</v>
      </c>
      <c r="F114" s="179" t="s">
        <v>632</v>
      </c>
      <c r="G114" s="191"/>
      <c r="H114" s="194">
        <v>3.35</v>
      </c>
      <c r="I114" s="179">
        <v>1250</v>
      </c>
    </row>
    <row r="115" spans="1:9" ht="11.25" customHeight="1">
      <c r="A115" s="164" t="s">
        <v>633</v>
      </c>
      <c r="B115" s="196">
        <v>5.21</v>
      </c>
      <c r="C115" s="179" t="s">
        <v>634</v>
      </c>
      <c r="D115" s="191"/>
      <c r="E115" s="194">
        <v>5.38</v>
      </c>
      <c r="F115" s="179" t="s">
        <v>635</v>
      </c>
      <c r="G115" s="191"/>
      <c r="H115" s="194">
        <v>5.28</v>
      </c>
      <c r="I115" s="179">
        <v>1130</v>
      </c>
    </row>
    <row r="116" spans="1:9" ht="11.25" customHeight="1">
      <c r="A116" s="164" t="s">
        <v>636</v>
      </c>
      <c r="B116" s="196">
        <v>5.02</v>
      </c>
      <c r="C116" s="179" t="s">
        <v>637</v>
      </c>
      <c r="D116" s="191"/>
      <c r="E116" s="194">
        <v>4.92</v>
      </c>
      <c r="F116" s="179" t="s">
        <v>638</v>
      </c>
      <c r="G116" s="191"/>
      <c r="H116" s="194">
        <v>4.74</v>
      </c>
      <c r="I116" s="179">
        <v>804</v>
      </c>
    </row>
    <row r="117" spans="1:9" ht="11.25" customHeight="1">
      <c r="A117" s="164" t="s">
        <v>639</v>
      </c>
      <c r="B117" s="196">
        <v>5.1</v>
      </c>
      <c r="C117" s="179" t="s">
        <v>640</v>
      </c>
      <c r="D117" s="191"/>
      <c r="E117" s="194">
        <v>5.5</v>
      </c>
      <c r="F117" s="179" t="s">
        <v>641</v>
      </c>
      <c r="G117" s="191"/>
      <c r="H117" s="194">
        <v>5.3</v>
      </c>
      <c r="I117" s="179">
        <v>1830</v>
      </c>
    </row>
    <row r="118" spans="1:9" ht="11.25" customHeight="1">
      <c r="A118" s="164" t="s">
        <v>452</v>
      </c>
      <c r="B118" s="194">
        <v>1.14</v>
      </c>
      <c r="C118" s="195" t="s">
        <v>642</v>
      </c>
      <c r="D118" s="191"/>
      <c r="E118" s="194">
        <v>1.24</v>
      </c>
      <c r="F118" s="195" t="s">
        <v>337</v>
      </c>
      <c r="G118" s="191"/>
      <c r="H118" s="194">
        <v>1.62</v>
      </c>
      <c r="I118" s="195">
        <v>348</v>
      </c>
    </row>
    <row r="119" spans="1:9" ht="11.25" customHeight="1">
      <c r="A119" s="164" t="s">
        <v>497</v>
      </c>
      <c r="B119" s="194">
        <v>6.54</v>
      </c>
      <c r="C119" s="195" t="s">
        <v>643</v>
      </c>
      <c r="D119" s="191"/>
      <c r="E119" s="194">
        <v>6.77</v>
      </c>
      <c r="F119" s="195" t="s">
        <v>644</v>
      </c>
      <c r="G119" s="191"/>
      <c r="H119" s="194">
        <v>5.79</v>
      </c>
      <c r="I119" s="195">
        <v>1877</v>
      </c>
    </row>
    <row r="120" spans="1:9" ht="11.25" customHeight="1">
      <c r="A120" s="164" t="s">
        <v>645</v>
      </c>
      <c r="B120" s="194">
        <v>5.08</v>
      </c>
      <c r="C120" s="195" t="s">
        <v>646</v>
      </c>
      <c r="D120" s="191"/>
      <c r="E120" s="194">
        <v>5.08</v>
      </c>
      <c r="F120" s="195" t="s">
        <v>647</v>
      </c>
      <c r="G120" s="191"/>
      <c r="H120" s="194">
        <v>4.92</v>
      </c>
      <c r="I120" s="195">
        <v>1003</v>
      </c>
    </row>
    <row r="121" spans="1:9" ht="11.25" customHeight="1">
      <c r="A121" s="164" t="s">
        <v>648</v>
      </c>
      <c r="B121" s="194">
        <v>6.4</v>
      </c>
      <c r="C121" s="195" t="s">
        <v>649</v>
      </c>
      <c r="D121" s="191"/>
      <c r="E121" s="194">
        <v>5.1</v>
      </c>
      <c r="F121" s="195" t="s">
        <v>650</v>
      </c>
      <c r="G121" s="191"/>
      <c r="H121" s="194">
        <v>5</v>
      </c>
      <c r="I121" s="195">
        <v>925</v>
      </c>
    </row>
    <row r="122" spans="1:9" ht="11.25" customHeight="1">
      <c r="A122" s="164" t="s">
        <v>484</v>
      </c>
      <c r="B122" s="194">
        <v>6.17</v>
      </c>
      <c r="C122" s="195" t="s">
        <v>651</v>
      </c>
      <c r="D122" s="191"/>
      <c r="E122" s="194">
        <v>6.34</v>
      </c>
      <c r="F122" s="195" t="s">
        <v>652</v>
      </c>
      <c r="G122" s="191"/>
      <c r="H122" s="194">
        <v>5.92</v>
      </c>
      <c r="I122" s="195">
        <v>1329</v>
      </c>
    </row>
    <row r="123" spans="1:9" ht="11.25" customHeight="1">
      <c r="A123" s="164" t="s">
        <v>442</v>
      </c>
      <c r="B123" s="194">
        <v>2.35</v>
      </c>
      <c r="C123" s="195" t="s">
        <v>418</v>
      </c>
      <c r="D123" s="191"/>
      <c r="E123" s="194">
        <v>2.22</v>
      </c>
      <c r="F123" s="195" t="s">
        <v>653</v>
      </c>
      <c r="G123" s="191"/>
      <c r="H123" s="194">
        <v>3.12</v>
      </c>
      <c r="I123" s="195">
        <v>578</v>
      </c>
    </row>
    <row r="124" spans="1:9" ht="11.25" customHeight="1">
      <c r="A124" s="164" t="s">
        <v>654</v>
      </c>
      <c r="B124" s="194">
        <v>4.95</v>
      </c>
      <c r="C124" s="195" t="s">
        <v>655</v>
      </c>
      <c r="D124" s="191"/>
      <c r="E124" s="194">
        <v>5.01</v>
      </c>
      <c r="F124" s="195" t="s">
        <v>656</v>
      </c>
      <c r="G124" s="191"/>
      <c r="H124" s="194">
        <v>5.35</v>
      </c>
      <c r="I124" s="195">
        <v>637</v>
      </c>
    </row>
    <row r="125" spans="1:9" ht="11.25" customHeight="1">
      <c r="A125" s="164" t="s">
        <v>489</v>
      </c>
      <c r="B125" s="194">
        <v>2.58</v>
      </c>
      <c r="C125" s="195" t="s">
        <v>657</v>
      </c>
      <c r="D125" s="191"/>
      <c r="E125" s="194">
        <v>2.85</v>
      </c>
      <c r="F125" s="195" t="s">
        <v>658</v>
      </c>
      <c r="G125" s="191"/>
      <c r="H125" s="194">
        <v>3.2</v>
      </c>
      <c r="I125" s="195">
        <v>1150</v>
      </c>
    </row>
    <row r="126" spans="1:9" ht="11.25" customHeight="1">
      <c r="A126" s="164" t="s">
        <v>659</v>
      </c>
      <c r="B126" s="194">
        <v>2</v>
      </c>
      <c r="C126" s="195" t="s">
        <v>660</v>
      </c>
      <c r="D126" s="191"/>
      <c r="E126" s="194">
        <v>2.2</v>
      </c>
      <c r="F126" s="195" t="s">
        <v>661</v>
      </c>
      <c r="G126" s="191"/>
      <c r="H126" s="194">
        <v>2.2</v>
      </c>
      <c r="I126" s="195">
        <v>875</v>
      </c>
    </row>
    <row r="127" spans="1:9" ht="11.25" customHeight="1">
      <c r="A127" s="164" t="s">
        <v>662</v>
      </c>
      <c r="B127" s="194">
        <v>6.8</v>
      </c>
      <c r="C127" s="195" t="s">
        <v>663</v>
      </c>
      <c r="D127" s="191"/>
      <c r="E127" s="194">
        <v>7</v>
      </c>
      <c r="F127" s="195" t="s">
        <v>664</v>
      </c>
      <c r="G127" s="191"/>
      <c r="H127" s="194">
        <v>7.33</v>
      </c>
      <c r="I127" s="195">
        <v>1810</v>
      </c>
    </row>
    <row r="128" spans="1:9" ht="12" customHeight="1">
      <c r="A128" s="180" t="s">
        <v>665</v>
      </c>
      <c r="B128" s="197">
        <v>297.8</v>
      </c>
      <c r="C128" s="186">
        <v>89012</v>
      </c>
      <c r="D128" s="198"/>
      <c r="E128" s="197">
        <f>+E103+E104+E105+E106+E107+E108+E109+E110+E111+E112+E113+E114+E115+E116+E117+E118+E119+E120+E121+E122+E123+E124+E125+E126+E127</f>
        <v>297.74</v>
      </c>
      <c r="F128" s="186">
        <f>+F103+F104+F105+F106+F107+F108+F109+F110+F111+F112+F113+F114+F115+F116+F117+F118+F119+F120+F121+F122+F123+F124+F125+F126+F127</f>
        <v>90877</v>
      </c>
      <c r="G128" s="198"/>
      <c r="H128" s="197">
        <f>SUM((H109:H127),(H104:H107))</f>
        <v>284.72</v>
      </c>
      <c r="I128" s="186">
        <f>I104+I105+I106+I107+I108+I109+I110+I111+I112+I113+I114+I115+I116+I117+I118+I119+I120+I121+I122+I123+I124+I125+I126+I127</f>
        <v>89657</v>
      </c>
    </row>
    <row r="129" spans="2:9" ht="11.25" customHeight="1">
      <c r="B129" s="199"/>
      <c r="C129" s="199"/>
      <c r="D129" s="199"/>
      <c r="E129" s="199"/>
      <c r="F129" s="199"/>
      <c r="G129" s="199"/>
      <c r="H129" s="199"/>
      <c r="I129" s="199"/>
    </row>
    <row r="130" spans="1:9" ht="11.25" customHeight="1">
      <c r="A130" s="164" t="s">
        <v>666</v>
      </c>
      <c r="B130" s="195" t="s">
        <v>667</v>
      </c>
      <c r="C130" s="195">
        <v>1337000</v>
      </c>
      <c r="D130" s="177"/>
      <c r="E130" s="195" t="s">
        <v>668</v>
      </c>
      <c r="F130" s="195">
        <v>1846000</v>
      </c>
      <c r="G130" s="177"/>
      <c r="H130" s="195">
        <v>3986</v>
      </c>
      <c r="I130" s="195">
        <v>1866000</v>
      </c>
    </row>
    <row r="131" spans="1:9" ht="11.25" customHeight="1">
      <c r="A131" s="164" t="s">
        <v>669</v>
      </c>
      <c r="B131" s="195" t="s">
        <v>670</v>
      </c>
      <c r="C131" s="195">
        <v>108000</v>
      </c>
      <c r="D131" s="177"/>
      <c r="E131" s="195" t="s">
        <v>671</v>
      </c>
      <c r="F131" s="195">
        <v>120000</v>
      </c>
      <c r="G131" s="177"/>
      <c r="H131" s="195">
        <v>440</v>
      </c>
      <c r="I131" s="195">
        <v>107000</v>
      </c>
    </row>
    <row r="132" spans="1:9" ht="11.25" customHeight="1">
      <c r="A132" s="164" t="s">
        <v>672</v>
      </c>
      <c r="B132" s="195" t="s">
        <v>673</v>
      </c>
      <c r="C132" s="195">
        <v>148000</v>
      </c>
      <c r="D132" s="177"/>
      <c r="E132" s="195" t="s">
        <v>674</v>
      </c>
      <c r="F132" s="195">
        <v>77000</v>
      </c>
      <c r="G132" s="177"/>
      <c r="H132" s="195">
        <v>395</v>
      </c>
      <c r="I132" s="195">
        <v>77000</v>
      </c>
    </row>
    <row r="133" spans="1:9" ht="11.25" customHeight="1">
      <c r="A133" s="164" t="s">
        <v>675</v>
      </c>
      <c r="B133" s="195" t="s">
        <v>676</v>
      </c>
      <c r="C133" s="195">
        <v>314000</v>
      </c>
      <c r="D133" s="177"/>
      <c r="E133" s="195" t="s">
        <v>677</v>
      </c>
      <c r="F133" s="195">
        <v>602000</v>
      </c>
      <c r="G133" s="177"/>
      <c r="H133" s="195">
        <v>2576</v>
      </c>
      <c r="I133" s="195">
        <v>610000</v>
      </c>
    </row>
    <row r="134" spans="1:9" ht="11.25" customHeight="1">
      <c r="A134" s="164" t="s">
        <v>678</v>
      </c>
      <c r="B134" s="195" t="s">
        <v>679</v>
      </c>
      <c r="C134" s="195">
        <v>717000</v>
      </c>
      <c r="D134" s="177"/>
      <c r="E134" s="195" t="s">
        <v>680</v>
      </c>
      <c r="F134" s="195">
        <v>678000</v>
      </c>
      <c r="G134" s="177"/>
      <c r="H134" s="195">
        <v>3594</v>
      </c>
      <c r="I134" s="195">
        <v>701000</v>
      </c>
    </row>
    <row r="135" spans="1:9" ht="12" customHeight="1">
      <c r="A135" s="200" t="s">
        <v>681</v>
      </c>
      <c r="B135" s="201">
        <v>11027</v>
      </c>
      <c r="C135" s="201">
        <v>2624000</v>
      </c>
      <c r="D135" s="202"/>
      <c r="E135" s="201">
        <f>E130+E131+E132+E133+E134</f>
        <v>10852</v>
      </c>
      <c r="F135" s="201">
        <f>F130+F131+F132+F133+F134</f>
        <v>3323000</v>
      </c>
      <c r="G135" s="202"/>
      <c r="H135" s="201">
        <f>H130+H131+H132+H133+H134</f>
        <v>10991</v>
      </c>
      <c r="I135" s="201">
        <f>I130+I131+I132+I133+I134</f>
        <v>3361000</v>
      </c>
    </row>
    <row r="136" spans="1:9" ht="11.25" customHeight="1">
      <c r="A136" s="183"/>
      <c r="B136" s="184"/>
      <c r="C136" s="184"/>
      <c r="D136" s="177"/>
      <c r="E136" s="184"/>
      <c r="F136" s="184"/>
      <c r="G136" s="177"/>
      <c r="H136" s="184"/>
      <c r="I136" s="184"/>
    </row>
    <row r="137" spans="1:9" ht="11.25" customHeight="1">
      <c r="A137" s="164" t="s">
        <v>682</v>
      </c>
      <c r="B137" s="195" t="s">
        <v>683</v>
      </c>
      <c r="C137" s="195">
        <v>329000</v>
      </c>
      <c r="D137" s="177"/>
      <c r="E137" s="195" t="s">
        <v>684</v>
      </c>
      <c r="F137" s="195">
        <v>380000</v>
      </c>
      <c r="G137" s="177"/>
      <c r="H137" s="195">
        <v>1862</v>
      </c>
      <c r="I137" s="195">
        <v>406000</v>
      </c>
    </row>
    <row r="138" spans="1:9" ht="11.25" customHeight="1">
      <c r="A138" s="164" t="s">
        <v>685</v>
      </c>
      <c r="B138" s="195" t="s">
        <v>686</v>
      </c>
      <c r="C138" s="195">
        <v>274000</v>
      </c>
      <c r="D138" s="177"/>
      <c r="E138" s="195" t="s">
        <v>687</v>
      </c>
      <c r="F138" s="195">
        <v>313000</v>
      </c>
      <c r="G138" s="177"/>
      <c r="H138" s="195">
        <v>1495</v>
      </c>
      <c r="I138" s="195">
        <v>321000</v>
      </c>
    </row>
    <row r="139" spans="1:9" ht="11.25" customHeight="1">
      <c r="A139" s="164" t="s">
        <v>688</v>
      </c>
      <c r="B139" s="195" t="s">
        <v>689</v>
      </c>
      <c r="C139" s="195">
        <v>14548000</v>
      </c>
      <c r="D139" s="177"/>
      <c r="E139" s="195" t="s">
        <v>690</v>
      </c>
      <c r="F139" s="195">
        <v>14168000</v>
      </c>
      <c r="G139" s="177"/>
      <c r="H139" s="195">
        <v>55938</v>
      </c>
      <c r="I139" s="195">
        <v>13653000</v>
      </c>
    </row>
    <row r="140" spans="1:9" ht="12" customHeight="1">
      <c r="A140" s="200" t="s">
        <v>691</v>
      </c>
      <c r="B140" s="201">
        <v>58180</v>
      </c>
      <c r="C140" s="201">
        <v>15151000</v>
      </c>
      <c r="D140" s="202"/>
      <c r="E140" s="201">
        <f>E137+E138+E139</f>
        <v>58897</v>
      </c>
      <c r="F140" s="201">
        <f>F137+F138+F139</f>
        <v>14861000</v>
      </c>
      <c r="G140" s="202"/>
      <c r="H140" s="201">
        <f>H137+H138+H139</f>
        <v>59295</v>
      </c>
      <c r="I140" s="201">
        <f>I137+I138+I139</f>
        <v>14380000</v>
      </c>
    </row>
    <row r="141" spans="1:9" ht="11.25" customHeight="1">
      <c r="A141" s="183"/>
      <c r="B141" s="184"/>
      <c r="C141" s="184"/>
      <c r="D141" s="177"/>
      <c r="E141" s="184"/>
      <c r="F141" s="184"/>
      <c r="G141" s="177"/>
      <c r="H141" s="184"/>
      <c r="I141" s="184"/>
    </row>
    <row r="142" spans="1:9" ht="12" customHeight="1">
      <c r="A142" s="180" t="s">
        <v>692</v>
      </c>
      <c r="B142" s="181">
        <v>69207</v>
      </c>
      <c r="C142" s="181">
        <v>17775000</v>
      </c>
      <c r="D142" s="182"/>
      <c r="E142" s="181">
        <f>E135+E140</f>
        <v>69749</v>
      </c>
      <c r="F142" s="181">
        <f>F135+F140</f>
        <v>18184000</v>
      </c>
      <c r="G142" s="182"/>
      <c r="H142" s="181">
        <f>H135+H140</f>
        <v>70286</v>
      </c>
      <c r="I142" s="181">
        <f>I135+I140</f>
        <v>17741000</v>
      </c>
    </row>
    <row r="143" spans="1:9" ht="11.25" customHeight="1">
      <c r="A143" s="183"/>
      <c r="B143" s="184"/>
      <c r="C143" s="184"/>
      <c r="D143" s="177"/>
      <c r="E143" s="184"/>
      <c r="F143" s="184"/>
      <c r="G143" s="177"/>
      <c r="H143" s="184"/>
      <c r="I143" s="184"/>
    </row>
    <row r="144" spans="1:9" ht="11.25" customHeight="1">
      <c r="A144" s="164" t="s">
        <v>693</v>
      </c>
      <c r="B144" s="195" t="s">
        <v>694</v>
      </c>
      <c r="C144" s="195">
        <v>8553000</v>
      </c>
      <c r="D144" s="177"/>
      <c r="E144" s="195" t="s">
        <v>695</v>
      </c>
      <c r="F144" s="195">
        <v>9648000</v>
      </c>
      <c r="G144" s="177"/>
      <c r="H144" s="195">
        <v>43373</v>
      </c>
      <c r="I144" s="195">
        <v>11088000</v>
      </c>
    </row>
    <row r="145" spans="1:9" ht="11.25" customHeight="1">
      <c r="A145" s="164" t="s">
        <v>696</v>
      </c>
      <c r="B145" s="195" t="s">
        <v>697</v>
      </c>
      <c r="C145" s="195">
        <v>344000</v>
      </c>
      <c r="D145" s="177"/>
      <c r="E145" s="195" t="s">
        <v>698</v>
      </c>
      <c r="F145" s="195">
        <v>476000</v>
      </c>
      <c r="G145" s="177"/>
      <c r="H145" s="195">
        <v>2500</v>
      </c>
      <c r="I145" s="195">
        <v>512000</v>
      </c>
    </row>
    <row r="146" spans="1:9" ht="11.25" customHeight="1">
      <c r="A146" s="164" t="s">
        <v>699</v>
      </c>
      <c r="B146" s="195" t="s">
        <v>700</v>
      </c>
      <c r="C146" s="195">
        <v>805000</v>
      </c>
      <c r="D146" s="177"/>
      <c r="E146" s="195" t="s">
        <v>701</v>
      </c>
      <c r="F146" s="195">
        <v>1131000</v>
      </c>
      <c r="G146" s="177"/>
      <c r="H146" s="195">
        <v>4704</v>
      </c>
      <c r="I146" s="195">
        <v>953000</v>
      </c>
    </row>
    <row r="147" spans="1:9" ht="11.25" customHeight="1">
      <c r="A147" s="164" t="s">
        <v>678</v>
      </c>
      <c r="B147" s="195" t="s">
        <v>702</v>
      </c>
      <c r="C147" s="195">
        <v>2577000</v>
      </c>
      <c r="D147" s="177"/>
      <c r="E147" s="195" t="s">
        <v>703</v>
      </c>
      <c r="F147" s="195">
        <v>2660000</v>
      </c>
      <c r="G147" s="177"/>
      <c r="H147" s="195">
        <v>14183</v>
      </c>
      <c r="I147" s="195">
        <v>2774000</v>
      </c>
    </row>
    <row r="148" spans="1:9" ht="12" customHeight="1">
      <c r="A148" s="203" t="s">
        <v>704</v>
      </c>
      <c r="B148" s="201">
        <v>57852</v>
      </c>
      <c r="C148" s="201">
        <v>12279000</v>
      </c>
      <c r="D148" s="202"/>
      <c r="E148" s="201">
        <f>E144+E145+E146+E147</f>
        <v>59702</v>
      </c>
      <c r="F148" s="201">
        <f>F144+F145+F146+F147</f>
        <v>13915000</v>
      </c>
      <c r="G148" s="202"/>
      <c r="H148" s="201">
        <f>H144+H145+H146+H147</f>
        <v>64760</v>
      </c>
      <c r="I148" s="201">
        <f>I144+I145+I146+I147</f>
        <v>15327000</v>
      </c>
    </row>
    <row r="149" spans="1:9" ht="11.25" customHeight="1">
      <c r="A149" s="187"/>
      <c r="B149" s="184"/>
      <c r="C149" s="184"/>
      <c r="D149" s="177"/>
      <c r="E149" s="184"/>
      <c r="F149" s="184"/>
      <c r="G149" s="177"/>
      <c r="H149" s="184"/>
      <c r="I149" s="184"/>
    </row>
    <row r="150" spans="1:9" ht="11.25" customHeight="1">
      <c r="A150" s="204" t="s">
        <v>705</v>
      </c>
      <c r="B150" s="195" t="s">
        <v>706</v>
      </c>
      <c r="C150" s="195">
        <v>2332000</v>
      </c>
      <c r="D150" s="177"/>
      <c r="E150" s="195" t="s">
        <v>707</v>
      </c>
      <c r="F150" s="195">
        <v>2780000</v>
      </c>
      <c r="G150" s="177"/>
      <c r="H150" s="195">
        <v>12512</v>
      </c>
      <c r="I150" s="195">
        <v>2375000</v>
      </c>
    </row>
    <row r="151" spans="1:9" ht="12" customHeight="1">
      <c r="A151" s="180" t="s">
        <v>708</v>
      </c>
      <c r="B151" s="181">
        <v>67726</v>
      </c>
      <c r="C151" s="181">
        <v>14611000</v>
      </c>
      <c r="D151" s="182"/>
      <c r="E151" s="181">
        <f>E148+E150</f>
        <v>74628</v>
      </c>
      <c r="F151" s="181">
        <f>F148+F150</f>
        <v>16695000</v>
      </c>
      <c r="G151" s="182"/>
      <c r="H151" s="181">
        <f>H148+H150</f>
        <v>77272</v>
      </c>
      <c r="I151" s="181">
        <f>I148+I150</f>
        <v>17702000</v>
      </c>
    </row>
    <row r="152" spans="1:9" ht="13.5" customHeight="1">
      <c r="A152" s="183"/>
      <c r="B152" s="184"/>
      <c r="C152" s="184"/>
      <c r="D152" s="177"/>
      <c r="E152" s="184"/>
      <c r="F152" s="184"/>
      <c r="G152" s="177"/>
      <c r="H152" s="184"/>
      <c r="I152" s="184"/>
    </row>
    <row r="153" spans="1:9" ht="12" customHeight="1">
      <c r="A153" s="180" t="s">
        <v>709</v>
      </c>
      <c r="B153" s="205" t="s">
        <v>710</v>
      </c>
      <c r="C153" s="205">
        <v>2546000</v>
      </c>
      <c r="D153" s="182"/>
      <c r="E153" s="205" t="s">
        <v>711</v>
      </c>
      <c r="F153" s="205">
        <v>3842000</v>
      </c>
      <c r="G153" s="182"/>
      <c r="H153" s="205">
        <v>38041</v>
      </c>
      <c r="I153" s="205">
        <v>3517000</v>
      </c>
    </row>
    <row r="154" spans="1:9" ht="11.25" customHeight="1">
      <c r="A154" s="183"/>
      <c r="B154" s="184"/>
      <c r="C154" s="184"/>
      <c r="D154" s="177"/>
      <c r="E154" s="184"/>
      <c r="F154" s="184"/>
      <c r="G154" s="177"/>
      <c r="H154" s="184"/>
      <c r="I154" s="184"/>
    </row>
    <row r="155" spans="1:9" ht="11.25" customHeight="1">
      <c r="A155" s="164" t="s">
        <v>712</v>
      </c>
      <c r="B155" s="195" t="s">
        <v>713</v>
      </c>
      <c r="C155" s="195">
        <v>2496000</v>
      </c>
      <c r="D155" s="177"/>
      <c r="E155" s="195" t="s">
        <v>714</v>
      </c>
      <c r="F155" s="195">
        <v>1898000</v>
      </c>
      <c r="G155" s="177"/>
      <c r="H155" s="195">
        <v>47017</v>
      </c>
      <c r="I155" s="195">
        <v>2001000</v>
      </c>
    </row>
    <row r="156" spans="1:9" ht="11.25" customHeight="1">
      <c r="A156" s="206" t="s">
        <v>715</v>
      </c>
      <c r="B156" s="207" t="s">
        <v>716</v>
      </c>
      <c r="C156" s="207">
        <v>711000</v>
      </c>
      <c r="D156" s="208"/>
      <c r="E156" s="207" t="s">
        <v>717</v>
      </c>
      <c r="F156" s="207">
        <v>764000</v>
      </c>
      <c r="G156" s="208"/>
      <c r="H156" s="207">
        <v>21085</v>
      </c>
      <c r="I156" s="207">
        <v>900000</v>
      </c>
    </row>
    <row r="157" spans="1:9" ht="12" customHeight="1">
      <c r="A157" s="209" t="s">
        <v>718</v>
      </c>
      <c r="B157" s="210">
        <v>73757</v>
      </c>
      <c r="C157" s="210">
        <v>3207000</v>
      </c>
      <c r="D157" s="211"/>
      <c r="E157" s="210">
        <f>+E155+E156</f>
        <v>65133</v>
      </c>
      <c r="F157" s="210">
        <f>+F155+F156</f>
        <v>2662000</v>
      </c>
      <c r="G157" s="211"/>
      <c r="H157" s="210">
        <f>+H155+H156</f>
        <v>68102</v>
      </c>
      <c r="I157" s="210">
        <f>+I155+I156</f>
        <v>2901000</v>
      </c>
    </row>
    <row r="159" ht="11.25" customHeight="1">
      <c r="A159" s="212" t="s">
        <v>719</v>
      </c>
    </row>
    <row r="160" spans="1:11" s="165" customFormat="1" ht="11.25" customHeight="1">
      <c r="A160" s="164" t="s">
        <v>720</v>
      </c>
      <c r="K160" s="42"/>
    </row>
    <row r="161" spans="1:10" s="215" customFormat="1" ht="11.25" customHeight="1">
      <c r="A161" s="213" t="s">
        <v>721</v>
      </c>
      <c r="B161" s="214"/>
      <c r="C161" s="214"/>
      <c r="D161" s="214"/>
      <c r="E161" s="214"/>
      <c r="F161" s="214"/>
      <c r="G161" s="214"/>
      <c r="H161" s="214"/>
      <c r="I161" s="214"/>
      <c r="J161" s="214"/>
    </row>
    <row r="162" s="165" customFormat="1" ht="11.25" customHeight="1">
      <c r="K162" s="42"/>
    </row>
    <row r="163" s="165" customFormat="1" ht="11.25" customHeight="1">
      <c r="K163" s="42"/>
    </row>
    <row r="164" s="165" customFormat="1" ht="11.25" customHeight="1">
      <c r="K164" s="42"/>
    </row>
    <row r="165" s="165" customFormat="1" ht="11.25" customHeight="1">
      <c r="K165" s="42"/>
    </row>
    <row r="166" s="165" customFormat="1" ht="11.25" customHeight="1">
      <c r="K166" s="42"/>
    </row>
    <row r="167" s="165" customFormat="1" ht="11.25" customHeight="1">
      <c r="K167" s="42"/>
    </row>
    <row r="168" s="165" customFormat="1" ht="11.25" customHeight="1">
      <c r="K168" s="42"/>
    </row>
    <row r="169" s="165" customFormat="1" ht="11.25" customHeight="1">
      <c r="K169" s="42"/>
    </row>
    <row r="170" s="165" customFormat="1" ht="11.25" customHeight="1">
      <c r="K170" s="42"/>
    </row>
    <row r="171" s="165" customFormat="1" ht="11.25" customHeight="1">
      <c r="K171" s="42"/>
    </row>
    <row r="172" s="165" customFormat="1" ht="11.25" customHeight="1">
      <c r="K172" s="42"/>
    </row>
    <row r="173" s="165" customFormat="1" ht="11.25" customHeight="1">
      <c r="K173" s="42"/>
    </row>
    <row r="174" s="165" customFormat="1" ht="11.25" customHeight="1">
      <c r="K174" s="42"/>
    </row>
    <row r="175" s="165" customFormat="1" ht="11.25" customHeight="1">
      <c r="K175" s="42"/>
    </row>
    <row r="176" s="165" customFormat="1" ht="11.25" customHeight="1">
      <c r="K176" s="42"/>
    </row>
    <row r="177" s="165" customFormat="1" ht="11.25" customHeight="1">
      <c r="K177" s="42"/>
    </row>
    <row r="178" s="165" customFormat="1" ht="11.25" customHeight="1">
      <c r="K178" s="42"/>
    </row>
    <row r="179" s="165" customFormat="1" ht="11.25" customHeight="1">
      <c r="K179" s="42"/>
    </row>
    <row r="180" s="165" customFormat="1" ht="11.25" customHeight="1">
      <c r="K180" s="42"/>
    </row>
    <row r="181" s="165" customFormat="1" ht="11.25" customHeight="1">
      <c r="K181" s="42"/>
    </row>
    <row r="182" s="165" customFormat="1" ht="11.25" customHeight="1">
      <c r="K182" s="42"/>
    </row>
    <row r="183" s="165" customFormat="1" ht="11.25" customHeight="1">
      <c r="K183" s="42"/>
    </row>
    <row r="184" s="165" customFormat="1" ht="11.25" customHeight="1">
      <c r="K184" s="42"/>
    </row>
    <row r="185" s="165" customFormat="1" ht="11.25" customHeight="1">
      <c r="K185" s="42"/>
    </row>
    <row r="186" s="165" customFormat="1" ht="11.25" customHeight="1">
      <c r="K186" s="42"/>
    </row>
    <row r="187" s="165" customFormat="1" ht="11.25" customHeight="1">
      <c r="K187" s="42"/>
    </row>
    <row r="188" s="165" customFormat="1" ht="11.25" customHeight="1">
      <c r="K188" s="42"/>
    </row>
    <row r="189" s="165" customFormat="1" ht="11.25" customHeight="1">
      <c r="K189" s="42"/>
    </row>
    <row r="190" s="165" customFormat="1" ht="11.25" customHeight="1">
      <c r="K190" s="42"/>
    </row>
    <row r="191" s="165" customFormat="1" ht="11.25" customHeight="1">
      <c r="K191" s="42"/>
    </row>
    <row r="192" s="165" customFormat="1" ht="11.25" customHeight="1">
      <c r="K192" s="42"/>
    </row>
    <row r="193" s="165" customFormat="1" ht="11.25" customHeight="1">
      <c r="K193" s="42"/>
    </row>
    <row r="194" s="165" customFormat="1" ht="11.25" customHeight="1">
      <c r="K194" s="42"/>
    </row>
    <row r="195" s="165" customFormat="1" ht="11.25" customHeight="1">
      <c r="K195" s="42"/>
    </row>
    <row r="196" s="165" customFormat="1" ht="11.25" customHeight="1">
      <c r="K196" s="42"/>
    </row>
    <row r="197" s="165" customFormat="1" ht="11.25" customHeight="1">
      <c r="K197" s="42"/>
    </row>
    <row r="198" s="165" customFormat="1" ht="11.25" customHeight="1">
      <c r="K198" s="42"/>
    </row>
    <row r="199" s="165" customFormat="1" ht="11.25" customHeight="1">
      <c r="K199" s="42"/>
    </row>
    <row r="200" s="165" customFormat="1" ht="11.25" customHeight="1">
      <c r="K200" s="42"/>
    </row>
    <row r="201" s="165" customFormat="1" ht="11.25" customHeight="1">
      <c r="K201" s="42"/>
    </row>
    <row r="202" s="165" customFormat="1" ht="11.25" customHeight="1">
      <c r="K202" s="42"/>
    </row>
    <row r="203" s="165" customFormat="1" ht="11.25" customHeight="1">
      <c r="K203" s="42"/>
    </row>
    <row r="204" s="165" customFormat="1" ht="11.25" customHeight="1">
      <c r="K204" s="42"/>
    </row>
    <row r="205" s="165" customFormat="1" ht="11.25" customHeight="1">
      <c r="K205" s="42"/>
    </row>
    <row r="206" s="165" customFormat="1" ht="11.25" customHeight="1">
      <c r="K206" s="42"/>
    </row>
    <row r="207" s="165" customFormat="1" ht="11.25" customHeight="1">
      <c r="K207" s="42"/>
    </row>
    <row r="208" s="165" customFormat="1" ht="11.25" customHeight="1">
      <c r="K208" s="42"/>
    </row>
    <row r="209" s="165" customFormat="1" ht="11.25" customHeight="1">
      <c r="K209" s="42"/>
    </row>
    <row r="210" s="165" customFormat="1" ht="11.25" customHeight="1">
      <c r="K210" s="42"/>
    </row>
    <row r="211" s="165" customFormat="1" ht="11.25" customHeight="1">
      <c r="K211" s="42"/>
    </row>
    <row r="212" s="165" customFormat="1" ht="11.25" customHeight="1">
      <c r="K212" s="42"/>
    </row>
    <row r="213" s="165" customFormat="1" ht="11.25" customHeight="1">
      <c r="K213" s="42"/>
    </row>
    <row r="214" s="165" customFormat="1" ht="11.25" customHeight="1">
      <c r="K214" s="42"/>
    </row>
    <row r="215" s="165" customFormat="1" ht="11.25" customHeight="1">
      <c r="K215" s="42"/>
    </row>
    <row r="216" s="165" customFormat="1" ht="11.25" customHeight="1">
      <c r="K216" s="42"/>
    </row>
    <row r="217" s="165" customFormat="1" ht="11.25" customHeight="1">
      <c r="K217" s="42"/>
    </row>
    <row r="218" s="165" customFormat="1" ht="11.25" customHeight="1">
      <c r="K218" s="42"/>
    </row>
    <row r="219" s="165" customFormat="1" ht="11.25" customHeight="1">
      <c r="K219" s="42"/>
    </row>
    <row r="220" s="165" customFormat="1" ht="11.25" customHeight="1">
      <c r="K220" s="42"/>
    </row>
    <row r="221" s="165" customFormat="1" ht="11.25" customHeight="1">
      <c r="K221" s="42"/>
    </row>
    <row r="222" s="165" customFormat="1" ht="11.25" customHeight="1">
      <c r="K222" s="42"/>
    </row>
    <row r="223" s="165" customFormat="1" ht="11.25" customHeight="1">
      <c r="K223" s="42"/>
    </row>
    <row r="224" s="165" customFormat="1" ht="11.25" customHeight="1">
      <c r="K224" s="42"/>
    </row>
    <row r="225" s="165" customFormat="1" ht="11.25" customHeight="1">
      <c r="K225" s="42"/>
    </row>
    <row r="226" s="165" customFormat="1" ht="11.25" customHeight="1">
      <c r="K226" s="42"/>
    </row>
    <row r="227" s="165" customFormat="1" ht="11.25" customHeight="1">
      <c r="K227" s="42"/>
    </row>
    <row r="228" s="165" customFormat="1" ht="11.25" customHeight="1">
      <c r="K228" s="42"/>
    </row>
    <row r="229" s="165" customFormat="1" ht="11.25" customHeight="1">
      <c r="K229" s="42"/>
    </row>
    <row r="230" s="165" customFormat="1" ht="11.25" customHeight="1">
      <c r="K230" s="42"/>
    </row>
    <row r="231" s="165" customFormat="1" ht="11.25" customHeight="1">
      <c r="K231" s="42"/>
    </row>
    <row r="232" s="165" customFormat="1" ht="11.25" customHeight="1">
      <c r="K232" s="42"/>
    </row>
    <row r="233" s="165" customFormat="1" ht="11.25" customHeight="1">
      <c r="K233" s="42"/>
    </row>
    <row r="234" s="165" customFormat="1" ht="11.25" customHeight="1">
      <c r="K234" s="42"/>
    </row>
    <row r="235" s="165" customFormat="1" ht="11.25" customHeight="1">
      <c r="K235" s="42"/>
    </row>
    <row r="236" s="165" customFormat="1" ht="11.25" customHeight="1">
      <c r="K236" s="42"/>
    </row>
    <row r="237" s="165" customFormat="1" ht="11.25" customHeight="1">
      <c r="K237" s="42"/>
    </row>
    <row r="238" s="165" customFormat="1" ht="11.25" customHeight="1">
      <c r="K238" s="42"/>
    </row>
    <row r="239" s="165" customFormat="1" ht="11.25" customHeight="1">
      <c r="K239" s="42"/>
    </row>
    <row r="240" s="165" customFormat="1" ht="11.25" customHeight="1">
      <c r="K240" s="42"/>
    </row>
    <row r="241" s="165" customFormat="1" ht="11.25" customHeight="1">
      <c r="K241" s="42"/>
    </row>
    <row r="242" s="165" customFormat="1" ht="11.25" customHeight="1">
      <c r="K242" s="42"/>
    </row>
    <row r="243" s="165" customFormat="1" ht="11.25" customHeight="1">
      <c r="K243" s="42"/>
    </row>
    <row r="244" s="165" customFormat="1" ht="11.25" customHeight="1">
      <c r="K244" s="42"/>
    </row>
    <row r="245" s="165" customFormat="1" ht="11.25" customHeight="1">
      <c r="K245" s="42"/>
    </row>
    <row r="246" s="165" customFormat="1" ht="11.25" customHeight="1">
      <c r="K246" s="42"/>
    </row>
    <row r="247" s="165" customFormat="1" ht="11.25" customHeight="1">
      <c r="K247" s="42"/>
    </row>
    <row r="248" s="165" customFormat="1" ht="11.25" customHeight="1">
      <c r="K248" s="42"/>
    </row>
    <row r="249" s="165" customFormat="1" ht="11.25" customHeight="1">
      <c r="K249" s="42"/>
    </row>
    <row r="250" s="165" customFormat="1" ht="11.25" customHeight="1">
      <c r="K250" s="42"/>
    </row>
    <row r="251" s="165" customFormat="1" ht="11.25" customHeight="1">
      <c r="K251" s="42"/>
    </row>
    <row r="252" s="165" customFormat="1" ht="11.25" customHeight="1">
      <c r="K252" s="42"/>
    </row>
    <row r="253" s="165" customFormat="1" ht="11.25" customHeight="1">
      <c r="K253" s="42"/>
    </row>
    <row r="254" s="165" customFormat="1" ht="11.25" customHeight="1">
      <c r="K254" s="42"/>
    </row>
    <row r="255" s="165" customFormat="1" ht="11.25" customHeight="1">
      <c r="K255" s="42"/>
    </row>
    <row r="256" s="165" customFormat="1" ht="11.25" customHeight="1">
      <c r="K256" s="42"/>
    </row>
    <row r="257" s="165" customFormat="1" ht="11.25" customHeight="1">
      <c r="K257" s="42"/>
    </row>
    <row r="258" s="165" customFormat="1" ht="11.25" customHeight="1">
      <c r="K258" s="42"/>
    </row>
    <row r="259" s="165" customFormat="1" ht="11.25" customHeight="1">
      <c r="K259" s="42"/>
    </row>
    <row r="260" s="165" customFormat="1" ht="11.25" customHeight="1">
      <c r="K260" s="42"/>
    </row>
    <row r="261" s="165" customFormat="1" ht="11.25" customHeight="1">
      <c r="K261" s="42"/>
    </row>
    <row r="262" s="165" customFormat="1" ht="11.25" customHeight="1">
      <c r="K262" s="42"/>
    </row>
    <row r="263" s="165" customFormat="1" ht="11.25" customHeight="1">
      <c r="K263" s="42"/>
    </row>
    <row r="264" s="165" customFormat="1" ht="11.25" customHeight="1">
      <c r="K264" s="42"/>
    </row>
    <row r="265" s="165" customFormat="1" ht="11.25" customHeight="1">
      <c r="K265" s="42"/>
    </row>
    <row r="266" s="165" customFormat="1" ht="11.25" customHeight="1">
      <c r="K266" s="42"/>
    </row>
    <row r="267" s="165" customFormat="1" ht="11.25" customHeight="1">
      <c r="K267" s="42"/>
    </row>
    <row r="268" s="165" customFormat="1" ht="11.25" customHeight="1">
      <c r="K268" s="42"/>
    </row>
    <row r="269" s="165" customFormat="1" ht="11.25" customHeight="1">
      <c r="K269" s="42"/>
    </row>
    <row r="270" s="165" customFormat="1" ht="11.25" customHeight="1">
      <c r="K270" s="42"/>
    </row>
    <row r="271" s="165" customFormat="1" ht="11.25" customHeight="1">
      <c r="K271" s="42"/>
    </row>
    <row r="272" s="165" customFormat="1" ht="11.25" customHeight="1">
      <c r="K272" s="42"/>
    </row>
    <row r="273" s="165" customFormat="1" ht="11.25" customHeight="1">
      <c r="K273" s="42"/>
    </row>
    <row r="274" s="165" customFormat="1" ht="11.25" customHeight="1">
      <c r="K274" s="42"/>
    </row>
    <row r="275" s="165" customFormat="1" ht="11.25" customHeight="1">
      <c r="K275" s="42"/>
    </row>
    <row r="276" s="165" customFormat="1" ht="11.25" customHeight="1">
      <c r="K276" s="42"/>
    </row>
    <row r="277" s="165" customFormat="1" ht="11.25" customHeight="1">
      <c r="K277" s="42"/>
    </row>
    <row r="278" s="165" customFormat="1" ht="11.25" customHeight="1">
      <c r="K278" s="42"/>
    </row>
    <row r="279" s="165" customFormat="1" ht="11.25" customHeight="1">
      <c r="K279" s="42"/>
    </row>
    <row r="280" s="165" customFormat="1" ht="11.25" customHeight="1">
      <c r="K280" s="42"/>
    </row>
    <row r="281" s="165" customFormat="1" ht="11.25" customHeight="1">
      <c r="K281" s="42"/>
    </row>
    <row r="282" s="165" customFormat="1" ht="11.25" customHeight="1">
      <c r="K282" s="42"/>
    </row>
    <row r="283" s="165" customFormat="1" ht="11.25" customHeight="1">
      <c r="K283" s="42"/>
    </row>
    <row r="284" s="165" customFormat="1" ht="11.25" customHeight="1">
      <c r="K284" s="42"/>
    </row>
    <row r="285" s="165" customFormat="1" ht="11.25" customHeight="1">
      <c r="K285" s="42"/>
    </row>
    <row r="286" s="165" customFormat="1" ht="11.25" customHeight="1">
      <c r="K286" s="42"/>
    </row>
    <row r="287" s="165" customFormat="1" ht="11.25" customHeight="1">
      <c r="K287" s="42"/>
    </row>
    <row r="288" s="165" customFormat="1" ht="11.25" customHeight="1">
      <c r="K288" s="42"/>
    </row>
    <row r="289" s="165" customFormat="1" ht="11.25" customHeight="1">
      <c r="K289" s="42"/>
    </row>
    <row r="290" s="165" customFormat="1" ht="11.25" customHeight="1">
      <c r="K290" s="42"/>
    </row>
    <row r="291" s="165" customFormat="1" ht="11.25" customHeight="1">
      <c r="K291" s="42"/>
    </row>
    <row r="292" s="165" customFormat="1" ht="11.25" customHeight="1">
      <c r="K292" s="42"/>
    </row>
    <row r="293" s="165" customFormat="1" ht="11.25" customHeight="1">
      <c r="K293" s="42"/>
    </row>
    <row r="294" s="165" customFormat="1" ht="11.25" customHeight="1">
      <c r="K294" s="42"/>
    </row>
    <row r="295" s="165" customFormat="1" ht="11.25" customHeight="1">
      <c r="K295" s="42"/>
    </row>
    <row r="296" s="165" customFormat="1" ht="11.25" customHeight="1">
      <c r="K296" s="42"/>
    </row>
    <row r="297" s="165" customFormat="1" ht="11.25" customHeight="1">
      <c r="K297" s="42"/>
    </row>
    <row r="298" s="165" customFormat="1" ht="11.25" customHeight="1">
      <c r="K298" s="42"/>
    </row>
    <row r="299" s="165" customFormat="1" ht="11.25" customHeight="1">
      <c r="K299" s="42"/>
    </row>
    <row r="300" s="165" customFormat="1" ht="11.25" customHeight="1">
      <c r="K300" s="42"/>
    </row>
    <row r="301" s="165" customFormat="1" ht="11.25" customHeight="1">
      <c r="K301" s="42"/>
    </row>
    <row r="302" s="165" customFormat="1" ht="11.25" customHeight="1">
      <c r="K302" s="42"/>
    </row>
    <row r="303" s="165" customFormat="1" ht="11.25" customHeight="1">
      <c r="K303" s="42"/>
    </row>
    <row r="304" s="165" customFormat="1" ht="11.25" customHeight="1">
      <c r="K304" s="42"/>
    </row>
    <row r="305" s="165" customFormat="1" ht="11.25" customHeight="1">
      <c r="K305" s="42"/>
    </row>
    <row r="306" s="165" customFormat="1" ht="11.25" customHeight="1">
      <c r="K306" s="42"/>
    </row>
    <row r="307" s="165" customFormat="1" ht="11.25" customHeight="1">
      <c r="K307" s="42"/>
    </row>
    <row r="308" s="165" customFormat="1" ht="11.25" customHeight="1">
      <c r="K308" s="42"/>
    </row>
    <row r="309" s="165" customFormat="1" ht="11.25" customHeight="1">
      <c r="K309" s="42"/>
    </row>
    <row r="310" s="165" customFormat="1" ht="11.25" customHeight="1">
      <c r="K310" s="42"/>
    </row>
    <row r="311" s="165" customFormat="1" ht="11.25" customHeight="1">
      <c r="K311" s="42"/>
    </row>
    <row r="312" s="165" customFormat="1" ht="11.25" customHeight="1">
      <c r="K312" s="42"/>
    </row>
    <row r="313" s="165" customFormat="1" ht="11.25" customHeight="1">
      <c r="K313" s="42"/>
    </row>
    <row r="314" s="165" customFormat="1" ht="11.25" customHeight="1">
      <c r="K314" s="42"/>
    </row>
    <row r="315" s="165" customFormat="1" ht="11.25" customHeight="1">
      <c r="K315" s="42"/>
    </row>
    <row r="316" s="165" customFormat="1" ht="11.25" customHeight="1">
      <c r="K316" s="42"/>
    </row>
    <row r="317" s="165" customFormat="1" ht="11.25" customHeight="1">
      <c r="K317" s="42"/>
    </row>
    <row r="318" s="165" customFormat="1" ht="11.25" customHeight="1">
      <c r="K318" s="42"/>
    </row>
    <row r="319" s="165" customFormat="1" ht="11.25" customHeight="1">
      <c r="K319" s="42"/>
    </row>
    <row r="320" s="165" customFormat="1" ht="11.25" customHeight="1">
      <c r="K320" s="42"/>
    </row>
    <row r="321" s="165" customFormat="1" ht="11.25" customHeight="1">
      <c r="K321" s="42"/>
    </row>
    <row r="322" s="165" customFormat="1" ht="11.25" customHeight="1">
      <c r="K322" s="42"/>
    </row>
    <row r="323" s="165" customFormat="1" ht="11.25" customHeight="1">
      <c r="K323" s="42"/>
    </row>
    <row r="324" s="165" customFormat="1" ht="11.25" customHeight="1">
      <c r="K324" s="42"/>
    </row>
    <row r="325" s="165" customFormat="1" ht="11.25" customHeight="1">
      <c r="K325" s="42"/>
    </row>
    <row r="326" s="165" customFormat="1" ht="11.25" customHeight="1">
      <c r="K326" s="42"/>
    </row>
    <row r="327" s="165" customFormat="1" ht="11.25" customHeight="1">
      <c r="K327" s="42"/>
    </row>
    <row r="328" s="165" customFormat="1" ht="11.25" customHeight="1">
      <c r="K328" s="42"/>
    </row>
    <row r="329" s="165" customFormat="1" ht="11.25" customHeight="1">
      <c r="K329" s="42"/>
    </row>
    <row r="330" s="165" customFormat="1" ht="11.25" customHeight="1">
      <c r="K330" s="42"/>
    </row>
    <row r="331" s="165" customFormat="1" ht="11.25" customHeight="1">
      <c r="K331" s="42"/>
    </row>
    <row r="332" s="165" customFormat="1" ht="11.25" customHeight="1">
      <c r="K332" s="42"/>
    </row>
    <row r="333" s="165" customFormat="1" ht="11.25" customHeight="1">
      <c r="K333" s="42"/>
    </row>
    <row r="334" s="165" customFormat="1" ht="11.25" customHeight="1">
      <c r="K334" s="42"/>
    </row>
    <row r="335" s="165" customFormat="1" ht="11.25" customHeight="1">
      <c r="K335" s="42"/>
    </row>
    <row r="336" s="165" customFormat="1" ht="11.25" customHeight="1">
      <c r="K336" s="42"/>
    </row>
    <row r="337" s="165" customFormat="1" ht="11.25" customHeight="1">
      <c r="K337" s="42"/>
    </row>
    <row r="338" s="165" customFormat="1" ht="11.25" customHeight="1">
      <c r="K338" s="42"/>
    </row>
    <row r="339" s="165" customFormat="1" ht="11.25" customHeight="1">
      <c r="K339" s="42"/>
    </row>
    <row r="340" s="165" customFormat="1" ht="11.25" customHeight="1">
      <c r="K340" s="42"/>
    </row>
    <row r="341" s="165" customFormat="1" ht="11.25" customHeight="1">
      <c r="K341" s="42"/>
    </row>
    <row r="342" s="165" customFormat="1" ht="11.25" customHeight="1">
      <c r="K342" s="42"/>
    </row>
    <row r="343" s="165" customFormat="1" ht="11.25" customHeight="1">
      <c r="K343" s="42"/>
    </row>
    <row r="344" s="165" customFormat="1" ht="11.25" customHeight="1">
      <c r="K344" s="42"/>
    </row>
    <row r="345" s="165" customFormat="1" ht="11.25" customHeight="1">
      <c r="K345" s="42"/>
    </row>
    <row r="346" s="165" customFormat="1" ht="11.25" customHeight="1">
      <c r="K346" s="42"/>
    </row>
    <row r="347" s="165" customFormat="1" ht="11.25" customHeight="1">
      <c r="K347" s="42"/>
    </row>
    <row r="348" s="165" customFormat="1" ht="11.25" customHeight="1">
      <c r="K348" s="42"/>
    </row>
    <row r="349" s="165" customFormat="1" ht="11.25" customHeight="1">
      <c r="K349" s="42"/>
    </row>
    <row r="350" s="165" customFormat="1" ht="11.25" customHeight="1">
      <c r="K350" s="42"/>
    </row>
    <row r="351" s="165" customFormat="1" ht="11.25" customHeight="1">
      <c r="K351" s="42"/>
    </row>
    <row r="352" s="165" customFormat="1" ht="11.25" customHeight="1">
      <c r="K352" s="42"/>
    </row>
    <row r="353" s="165" customFormat="1" ht="11.25" customHeight="1">
      <c r="K353" s="42"/>
    </row>
    <row r="354" s="165" customFormat="1" ht="11.25" customHeight="1">
      <c r="K354" s="42"/>
    </row>
    <row r="355" s="165" customFormat="1" ht="11.25" customHeight="1">
      <c r="K355" s="42"/>
    </row>
    <row r="356" s="165" customFormat="1" ht="11.25" customHeight="1">
      <c r="K356" s="42"/>
    </row>
    <row r="357" s="165" customFormat="1" ht="11.25" customHeight="1">
      <c r="K357" s="42"/>
    </row>
    <row r="358" s="165" customFormat="1" ht="11.25" customHeight="1">
      <c r="K358" s="42"/>
    </row>
    <row r="359" s="165" customFormat="1" ht="11.25" customHeight="1">
      <c r="K359" s="42"/>
    </row>
    <row r="360" s="165" customFormat="1" ht="11.25" customHeight="1">
      <c r="K360" s="42"/>
    </row>
    <row r="361" s="165" customFormat="1" ht="11.25" customHeight="1">
      <c r="K361" s="42"/>
    </row>
    <row r="362" s="165" customFormat="1" ht="11.25" customHeight="1">
      <c r="K362" s="42"/>
    </row>
    <row r="363" s="165" customFormat="1" ht="11.25" customHeight="1">
      <c r="K363" s="42"/>
    </row>
    <row r="364" s="165" customFormat="1" ht="11.25" customHeight="1">
      <c r="K364" s="42"/>
    </row>
    <row r="365" s="165" customFormat="1" ht="11.25" customHeight="1">
      <c r="K365" s="42"/>
    </row>
    <row r="366" s="165" customFormat="1" ht="11.25" customHeight="1">
      <c r="K366" s="42"/>
    </row>
    <row r="367" s="165" customFormat="1" ht="11.25" customHeight="1">
      <c r="K367" s="42"/>
    </row>
    <row r="368" s="165" customFormat="1" ht="11.25" customHeight="1">
      <c r="K368" s="42"/>
    </row>
    <row r="369" s="165" customFormat="1" ht="11.25" customHeight="1">
      <c r="K369" s="42"/>
    </row>
    <row r="370" s="165" customFormat="1" ht="11.25" customHeight="1">
      <c r="K370" s="42"/>
    </row>
    <row r="371" s="165" customFormat="1" ht="11.25" customHeight="1">
      <c r="K371" s="42"/>
    </row>
    <row r="372" s="165" customFormat="1" ht="11.25" customHeight="1">
      <c r="K372" s="42"/>
    </row>
    <row r="373" s="165" customFormat="1" ht="11.25" customHeight="1">
      <c r="K373" s="42"/>
    </row>
    <row r="374" s="165" customFormat="1" ht="11.25" customHeight="1">
      <c r="K374" s="42"/>
    </row>
    <row r="375" s="165" customFormat="1" ht="11.25" customHeight="1">
      <c r="K375" s="42"/>
    </row>
    <row r="376" s="165" customFormat="1" ht="11.25" customHeight="1">
      <c r="K376" s="42"/>
    </row>
    <row r="377" s="165" customFormat="1" ht="11.25" customHeight="1">
      <c r="K377" s="42"/>
    </row>
    <row r="378" s="165" customFormat="1" ht="11.25" customHeight="1">
      <c r="K378" s="42"/>
    </row>
    <row r="379" s="165" customFormat="1" ht="11.25" customHeight="1">
      <c r="K379" s="42"/>
    </row>
    <row r="380" s="165" customFormat="1" ht="11.25" customHeight="1">
      <c r="K380" s="42"/>
    </row>
    <row r="381" s="165" customFormat="1" ht="11.25" customHeight="1">
      <c r="K381" s="42"/>
    </row>
    <row r="382" s="165" customFormat="1" ht="11.25" customHeight="1">
      <c r="K382" s="42"/>
    </row>
    <row r="383" s="165" customFormat="1" ht="11.25" customHeight="1">
      <c r="K383" s="42"/>
    </row>
    <row r="384" s="165" customFormat="1" ht="11.25" customHeight="1">
      <c r="K384" s="42"/>
    </row>
    <row r="385" s="165" customFormat="1" ht="11.25" customHeight="1">
      <c r="K385" s="42"/>
    </row>
    <row r="386" s="165" customFormat="1" ht="11.25" customHeight="1">
      <c r="K386" s="42"/>
    </row>
    <row r="387" s="165" customFormat="1" ht="11.25" customHeight="1">
      <c r="K387" s="42"/>
    </row>
    <row r="388" s="165" customFormat="1" ht="11.25" customHeight="1">
      <c r="K388" s="42"/>
    </row>
    <row r="389" s="165" customFormat="1" ht="11.25" customHeight="1">
      <c r="K389" s="42"/>
    </row>
    <row r="390" s="165" customFormat="1" ht="11.25" customHeight="1">
      <c r="K390" s="42"/>
    </row>
    <row r="391" s="165" customFormat="1" ht="11.25" customHeight="1">
      <c r="K391" s="42"/>
    </row>
    <row r="392" s="165" customFormat="1" ht="11.25" customHeight="1">
      <c r="K392" s="42"/>
    </row>
    <row r="393" s="165" customFormat="1" ht="11.25" customHeight="1">
      <c r="K393" s="42"/>
    </row>
    <row r="394" s="165" customFormat="1" ht="11.25" customHeight="1">
      <c r="K394" s="42"/>
    </row>
    <row r="395" s="165" customFormat="1" ht="11.25" customHeight="1">
      <c r="K395" s="42"/>
    </row>
    <row r="396" s="165" customFormat="1" ht="11.25" customHeight="1">
      <c r="K396" s="42"/>
    </row>
    <row r="397" s="165" customFormat="1" ht="11.25" customHeight="1">
      <c r="K397" s="42"/>
    </row>
    <row r="398" s="165" customFormat="1" ht="11.25" customHeight="1">
      <c r="K398" s="42"/>
    </row>
    <row r="399" s="165" customFormat="1" ht="11.25" customHeight="1">
      <c r="K399" s="42"/>
    </row>
    <row r="400" s="165" customFormat="1" ht="11.25" customHeight="1">
      <c r="K400" s="42"/>
    </row>
    <row r="401" s="165" customFormat="1" ht="11.25" customHeight="1">
      <c r="K401" s="42"/>
    </row>
    <row r="402" s="165" customFormat="1" ht="11.25" customHeight="1">
      <c r="K402" s="42"/>
    </row>
    <row r="403" s="165" customFormat="1" ht="11.25" customHeight="1">
      <c r="K403" s="42"/>
    </row>
    <row r="404" s="165" customFormat="1" ht="11.25" customHeight="1">
      <c r="K404" s="42"/>
    </row>
    <row r="405" s="165" customFormat="1" ht="11.25" customHeight="1">
      <c r="K405" s="42"/>
    </row>
    <row r="406" s="165" customFormat="1" ht="11.25" customHeight="1">
      <c r="K406" s="42"/>
    </row>
    <row r="407" s="165" customFormat="1" ht="11.25" customHeight="1">
      <c r="K407" s="42"/>
    </row>
    <row r="408" s="165" customFormat="1" ht="11.25" customHeight="1">
      <c r="K408" s="42"/>
    </row>
    <row r="409" s="165" customFormat="1" ht="11.25" customHeight="1">
      <c r="K409" s="42"/>
    </row>
    <row r="410" s="165" customFormat="1" ht="11.25" customHeight="1">
      <c r="K410" s="42"/>
    </row>
    <row r="411" s="165" customFormat="1" ht="11.25" customHeight="1">
      <c r="K411" s="42"/>
    </row>
    <row r="412" s="165" customFormat="1" ht="11.25" customHeight="1">
      <c r="K412" s="42"/>
    </row>
    <row r="413" s="165" customFormat="1" ht="11.25" customHeight="1">
      <c r="K413" s="42"/>
    </row>
    <row r="414" s="165" customFormat="1" ht="11.25" customHeight="1">
      <c r="K414" s="42"/>
    </row>
    <row r="415" s="165" customFormat="1" ht="11.25" customHeight="1">
      <c r="K415" s="42"/>
    </row>
    <row r="416" s="165" customFormat="1" ht="11.25" customHeight="1">
      <c r="K416" s="42"/>
    </row>
    <row r="417" s="165" customFormat="1" ht="11.25" customHeight="1">
      <c r="K417" s="42"/>
    </row>
    <row r="418" s="165" customFormat="1" ht="11.25" customHeight="1">
      <c r="K418" s="42"/>
    </row>
    <row r="419" s="165" customFormat="1" ht="11.25" customHeight="1">
      <c r="K419" s="42"/>
    </row>
    <row r="420" s="165" customFormat="1" ht="11.25" customHeight="1">
      <c r="K420" s="42"/>
    </row>
    <row r="421" s="165" customFormat="1" ht="11.25" customHeight="1">
      <c r="K421" s="42"/>
    </row>
    <row r="422" s="165" customFormat="1" ht="11.25" customHeight="1">
      <c r="K422" s="42"/>
    </row>
    <row r="423" s="165" customFormat="1" ht="11.25" customHeight="1">
      <c r="K423" s="42"/>
    </row>
    <row r="424" s="165" customFormat="1" ht="11.25" customHeight="1">
      <c r="K424" s="42"/>
    </row>
    <row r="425" s="165" customFormat="1" ht="11.25" customHeight="1">
      <c r="K425" s="42"/>
    </row>
    <row r="426" s="165" customFormat="1" ht="11.25" customHeight="1">
      <c r="K426" s="42"/>
    </row>
    <row r="427" s="165" customFormat="1" ht="11.25" customHeight="1">
      <c r="K427" s="42"/>
    </row>
    <row r="428" s="165" customFormat="1" ht="11.25" customHeight="1">
      <c r="K428" s="42"/>
    </row>
    <row r="429" s="165" customFormat="1" ht="11.25" customHeight="1">
      <c r="K429" s="42"/>
    </row>
    <row r="430" s="165" customFormat="1" ht="11.25" customHeight="1">
      <c r="K430" s="42"/>
    </row>
    <row r="431" s="165" customFormat="1" ht="11.25" customHeight="1">
      <c r="K431" s="42"/>
    </row>
    <row r="432" s="165" customFormat="1" ht="11.25" customHeight="1">
      <c r="K432" s="42"/>
    </row>
    <row r="433" s="165" customFormat="1" ht="11.25" customHeight="1">
      <c r="K433" s="42"/>
    </row>
    <row r="434" s="165" customFormat="1" ht="11.25" customHeight="1">
      <c r="K434" s="42"/>
    </row>
    <row r="435" s="165" customFormat="1" ht="11.25" customHeight="1">
      <c r="K435" s="42"/>
    </row>
    <row r="436" s="165" customFormat="1" ht="11.25" customHeight="1">
      <c r="K436" s="42"/>
    </row>
    <row r="437" s="165" customFormat="1" ht="11.25" customHeight="1">
      <c r="K437" s="42"/>
    </row>
    <row r="438" s="165" customFormat="1" ht="11.25" customHeight="1">
      <c r="K438" s="42"/>
    </row>
    <row r="439" s="165" customFormat="1" ht="11.25" customHeight="1">
      <c r="K439" s="42"/>
    </row>
    <row r="440" s="165" customFormat="1" ht="11.25" customHeight="1">
      <c r="K440" s="42"/>
    </row>
    <row r="441" s="165" customFormat="1" ht="11.25" customHeight="1">
      <c r="K441" s="42"/>
    </row>
    <row r="442" s="165" customFormat="1" ht="11.25" customHeight="1">
      <c r="K442" s="42"/>
    </row>
    <row r="443" s="165" customFormat="1" ht="11.25" customHeight="1">
      <c r="K443" s="42"/>
    </row>
    <row r="444" s="165" customFormat="1" ht="11.25" customHeight="1">
      <c r="K444" s="42"/>
    </row>
    <row r="445" s="165" customFormat="1" ht="11.25" customHeight="1">
      <c r="K445" s="42"/>
    </row>
    <row r="446" s="165" customFormat="1" ht="11.25" customHeight="1">
      <c r="K446" s="42"/>
    </row>
    <row r="447" s="165" customFormat="1" ht="11.25" customHeight="1">
      <c r="K447" s="42"/>
    </row>
    <row r="448" s="165" customFormat="1" ht="11.25" customHeight="1">
      <c r="K448" s="42"/>
    </row>
    <row r="449" s="165" customFormat="1" ht="11.25" customHeight="1">
      <c r="K449" s="42"/>
    </row>
    <row r="450" s="165" customFormat="1" ht="11.25" customHeight="1">
      <c r="K450" s="42"/>
    </row>
    <row r="451" s="165" customFormat="1" ht="11.25" customHeight="1">
      <c r="K451" s="42"/>
    </row>
    <row r="452" s="165" customFormat="1" ht="11.25" customHeight="1">
      <c r="K452" s="42"/>
    </row>
    <row r="453" s="165" customFormat="1" ht="11.25" customHeight="1">
      <c r="K453" s="42"/>
    </row>
    <row r="454" s="165" customFormat="1" ht="11.25" customHeight="1">
      <c r="K454" s="42"/>
    </row>
    <row r="455" s="165" customFormat="1" ht="11.25" customHeight="1">
      <c r="K455" s="42"/>
    </row>
    <row r="456" s="165" customFormat="1" ht="11.25" customHeight="1">
      <c r="K456" s="42"/>
    </row>
    <row r="457" s="165" customFormat="1" ht="11.25" customHeight="1">
      <c r="K457" s="42"/>
    </row>
    <row r="458" s="165" customFormat="1" ht="11.25" customHeight="1">
      <c r="K458" s="42"/>
    </row>
    <row r="459" s="165" customFormat="1" ht="11.25" customHeight="1">
      <c r="K459" s="42"/>
    </row>
    <row r="460" s="165" customFormat="1" ht="11.25" customHeight="1">
      <c r="K460" s="42"/>
    </row>
    <row r="461" s="165" customFormat="1" ht="11.25" customHeight="1">
      <c r="K461" s="42"/>
    </row>
    <row r="462" s="165" customFormat="1" ht="11.25" customHeight="1">
      <c r="K462" s="42"/>
    </row>
    <row r="463" s="165" customFormat="1" ht="11.25" customHeight="1">
      <c r="K463" s="42"/>
    </row>
    <row r="464" s="165" customFormat="1" ht="11.25" customHeight="1">
      <c r="K464" s="42"/>
    </row>
    <row r="465" s="165" customFormat="1" ht="11.25" customHeight="1">
      <c r="K465" s="42"/>
    </row>
    <row r="466" s="165" customFormat="1" ht="11.25" customHeight="1">
      <c r="K466" s="42"/>
    </row>
    <row r="467" s="165" customFormat="1" ht="11.25" customHeight="1">
      <c r="K467" s="42"/>
    </row>
    <row r="468" s="165" customFormat="1" ht="11.25" customHeight="1">
      <c r="K468" s="42"/>
    </row>
    <row r="469" s="165" customFormat="1" ht="11.25" customHeight="1">
      <c r="K469" s="42"/>
    </row>
    <row r="470" s="165" customFormat="1" ht="11.25" customHeight="1">
      <c r="K470" s="42"/>
    </row>
    <row r="471" s="165" customFormat="1" ht="11.25" customHeight="1">
      <c r="K471" s="42"/>
    </row>
    <row r="472" s="165" customFormat="1" ht="11.25" customHeight="1">
      <c r="K472" s="42"/>
    </row>
    <row r="473" s="165" customFormat="1" ht="11.25" customHeight="1">
      <c r="K473" s="42"/>
    </row>
    <row r="474" s="165" customFormat="1" ht="11.25" customHeight="1">
      <c r="K474" s="42"/>
    </row>
    <row r="475" s="165" customFormat="1" ht="11.25" customHeight="1">
      <c r="K475" s="42"/>
    </row>
    <row r="476" s="165" customFormat="1" ht="11.25" customHeight="1">
      <c r="K476" s="42"/>
    </row>
    <row r="477" s="165" customFormat="1" ht="11.25" customHeight="1">
      <c r="K477" s="42"/>
    </row>
    <row r="478" s="165" customFormat="1" ht="11.25" customHeight="1">
      <c r="K478" s="42"/>
    </row>
    <row r="479" s="165" customFormat="1" ht="11.25" customHeight="1">
      <c r="K479" s="42"/>
    </row>
    <row r="480" s="165" customFormat="1" ht="11.25" customHeight="1">
      <c r="K480" s="42"/>
    </row>
    <row r="481" s="165" customFormat="1" ht="11.25" customHeight="1">
      <c r="K481" s="42"/>
    </row>
    <row r="482" s="165" customFormat="1" ht="11.25" customHeight="1">
      <c r="K482" s="42"/>
    </row>
    <row r="483" s="165" customFormat="1" ht="11.25" customHeight="1">
      <c r="K483" s="42"/>
    </row>
    <row r="484" s="165" customFormat="1" ht="11.25" customHeight="1">
      <c r="K484" s="42"/>
    </row>
    <row r="485" s="165" customFormat="1" ht="11.25" customHeight="1">
      <c r="K485" s="42"/>
    </row>
    <row r="486" s="165" customFormat="1" ht="11.25" customHeight="1">
      <c r="K486" s="42"/>
    </row>
    <row r="487" s="165" customFormat="1" ht="11.25" customHeight="1">
      <c r="K487" s="42"/>
    </row>
    <row r="488" s="165" customFormat="1" ht="11.25" customHeight="1">
      <c r="K488" s="42"/>
    </row>
    <row r="489" s="165" customFormat="1" ht="11.25" customHeight="1">
      <c r="K489" s="42"/>
    </row>
    <row r="490" s="165" customFormat="1" ht="11.25" customHeight="1">
      <c r="K490" s="42"/>
    </row>
    <row r="491" s="165" customFormat="1" ht="11.25" customHeight="1">
      <c r="K491" s="42"/>
    </row>
    <row r="492" s="165" customFormat="1" ht="11.25" customHeight="1">
      <c r="K492" s="42"/>
    </row>
    <row r="493" s="165" customFormat="1" ht="11.25" customHeight="1">
      <c r="K493" s="42"/>
    </row>
    <row r="494" s="165" customFormat="1" ht="11.25" customHeight="1">
      <c r="K494" s="42"/>
    </row>
    <row r="495" s="165" customFormat="1" ht="11.25" customHeight="1">
      <c r="K495" s="42"/>
    </row>
    <row r="496" s="165" customFormat="1" ht="11.25" customHeight="1">
      <c r="K496" s="42"/>
    </row>
    <row r="497" s="165" customFormat="1" ht="11.25" customHeight="1">
      <c r="K497" s="42"/>
    </row>
    <row r="498" s="165" customFormat="1" ht="11.25" customHeight="1">
      <c r="K498" s="42"/>
    </row>
    <row r="499" s="165" customFormat="1" ht="11.25" customHeight="1">
      <c r="K499" s="42"/>
    </row>
    <row r="500" s="165" customFormat="1" ht="11.25" customHeight="1">
      <c r="K500" s="42"/>
    </row>
    <row r="501" s="165" customFormat="1" ht="11.25" customHeight="1">
      <c r="K501" s="42"/>
    </row>
    <row r="502" s="165" customFormat="1" ht="11.25" customHeight="1">
      <c r="K502" s="42"/>
    </row>
    <row r="503" s="165" customFormat="1" ht="11.25" customHeight="1">
      <c r="K503" s="42"/>
    </row>
    <row r="504" s="165" customFormat="1" ht="11.25" customHeight="1">
      <c r="K504" s="42"/>
    </row>
    <row r="505" s="165" customFormat="1" ht="11.25" customHeight="1">
      <c r="K505" s="42"/>
    </row>
    <row r="506" s="165" customFormat="1" ht="11.25" customHeight="1">
      <c r="K506" s="42"/>
    </row>
    <row r="507" s="165" customFormat="1" ht="11.25" customHeight="1">
      <c r="K507" s="42"/>
    </row>
    <row r="508" s="165" customFormat="1" ht="11.25" customHeight="1">
      <c r="K508" s="42"/>
    </row>
    <row r="509" s="165" customFormat="1" ht="11.25" customHeight="1">
      <c r="K509" s="42"/>
    </row>
    <row r="510" s="165" customFormat="1" ht="11.25" customHeight="1">
      <c r="K510" s="42"/>
    </row>
    <row r="511" s="165" customFormat="1" ht="11.25" customHeight="1">
      <c r="K511" s="42"/>
    </row>
    <row r="512" s="165" customFormat="1" ht="11.25" customHeight="1">
      <c r="K512" s="42"/>
    </row>
    <row r="513" s="165" customFormat="1" ht="11.25" customHeight="1">
      <c r="K513" s="42"/>
    </row>
    <row r="514" s="165" customFormat="1" ht="11.25" customHeight="1">
      <c r="K514" s="42"/>
    </row>
    <row r="515" s="165" customFormat="1" ht="11.25" customHeight="1">
      <c r="K515" s="42"/>
    </row>
    <row r="516" s="165" customFormat="1" ht="11.25" customHeight="1">
      <c r="K516" s="42"/>
    </row>
    <row r="517" s="165" customFormat="1" ht="11.25" customHeight="1">
      <c r="K517" s="42"/>
    </row>
    <row r="518" s="165" customFormat="1" ht="11.25" customHeight="1">
      <c r="K518" s="42"/>
    </row>
    <row r="519" s="165" customFormat="1" ht="11.25" customHeight="1">
      <c r="K519" s="42"/>
    </row>
    <row r="520" s="165" customFormat="1" ht="11.25" customHeight="1">
      <c r="K520" s="42"/>
    </row>
    <row r="521" s="165" customFormat="1" ht="11.25" customHeight="1">
      <c r="K521" s="42"/>
    </row>
    <row r="522" s="165" customFormat="1" ht="11.25" customHeight="1">
      <c r="K522" s="42"/>
    </row>
    <row r="523" s="165" customFormat="1" ht="11.25" customHeight="1">
      <c r="K523" s="42"/>
    </row>
    <row r="524" s="165" customFormat="1" ht="11.25" customHeight="1">
      <c r="K524" s="42"/>
    </row>
    <row r="525" s="165" customFormat="1" ht="11.25" customHeight="1">
      <c r="K525" s="42"/>
    </row>
    <row r="526" s="165" customFormat="1" ht="11.25" customHeight="1">
      <c r="K526" s="42"/>
    </row>
    <row r="527" s="165" customFormat="1" ht="11.25" customHeight="1">
      <c r="K527" s="42"/>
    </row>
    <row r="528" s="165" customFormat="1" ht="11.25" customHeight="1">
      <c r="K528" s="42"/>
    </row>
    <row r="529" s="165" customFormat="1" ht="11.25" customHeight="1">
      <c r="K529" s="42"/>
    </row>
    <row r="530" s="165" customFormat="1" ht="11.25" customHeight="1">
      <c r="K530" s="42"/>
    </row>
    <row r="531" s="165" customFormat="1" ht="11.25" customHeight="1">
      <c r="K531" s="42"/>
    </row>
    <row r="532" s="165" customFormat="1" ht="11.25" customHeight="1">
      <c r="K532" s="42"/>
    </row>
    <row r="533" s="165" customFormat="1" ht="11.25" customHeight="1">
      <c r="K533" s="42"/>
    </row>
    <row r="534" s="165" customFormat="1" ht="11.25" customHeight="1">
      <c r="K534" s="42"/>
    </row>
    <row r="535" s="165" customFormat="1" ht="11.25" customHeight="1">
      <c r="K535" s="42"/>
    </row>
    <row r="536" s="165" customFormat="1" ht="11.25" customHeight="1">
      <c r="K536" s="42"/>
    </row>
    <row r="537" s="165" customFormat="1" ht="11.25" customHeight="1">
      <c r="K537" s="42"/>
    </row>
    <row r="538" s="165" customFormat="1" ht="11.25" customHeight="1">
      <c r="K538" s="42"/>
    </row>
    <row r="539" s="165" customFormat="1" ht="11.25" customHeight="1">
      <c r="K539" s="42"/>
    </row>
    <row r="540" s="165" customFormat="1" ht="11.25" customHeight="1">
      <c r="K540" s="42"/>
    </row>
    <row r="541" s="165" customFormat="1" ht="11.25" customHeight="1">
      <c r="K541" s="42"/>
    </row>
    <row r="542" s="165" customFormat="1" ht="11.25" customHeight="1">
      <c r="K542" s="42"/>
    </row>
    <row r="543" s="165" customFormat="1" ht="11.25" customHeight="1">
      <c r="K543" s="42"/>
    </row>
    <row r="544" s="165" customFormat="1" ht="11.25" customHeight="1">
      <c r="K544" s="42"/>
    </row>
    <row r="545" s="165" customFormat="1" ht="11.25" customHeight="1">
      <c r="K545" s="42"/>
    </row>
    <row r="546" s="165" customFormat="1" ht="11.25" customHeight="1">
      <c r="K546" s="42"/>
    </row>
    <row r="547" s="165" customFormat="1" ht="11.25" customHeight="1">
      <c r="K547" s="42"/>
    </row>
    <row r="548" s="165" customFormat="1" ht="11.25" customHeight="1">
      <c r="K548" s="42"/>
    </row>
    <row r="549" s="165" customFormat="1" ht="11.25" customHeight="1">
      <c r="K549" s="42"/>
    </row>
    <row r="550" s="165" customFormat="1" ht="11.25" customHeight="1">
      <c r="K550" s="42"/>
    </row>
    <row r="551" s="165" customFormat="1" ht="11.25" customHeight="1">
      <c r="K551" s="42"/>
    </row>
    <row r="552" s="165" customFormat="1" ht="11.25" customHeight="1">
      <c r="K552" s="42"/>
    </row>
    <row r="553" s="165" customFormat="1" ht="11.25" customHeight="1">
      <c r="K553" s="42"/>
    </row>
    <row r="554" s="165" customFormat="1" ht="11.25" customHeight="1">
      <c r="K554" s="42"/>
    </row>
    <row r="555" s="165" customFormat="1" ht="11.25" customHeight="1">
      <c r="K555" s="42"/>
    </row>
    <row r="556" s="165" customFormat="1" ht="11.25" customHeight="1">
      <c r="K556" s="42"/>
    </row>
    <row r="557" s="165" customFormat="1" ht="11.25" customHeight="1">
      <c r="K557" s="42"/>
    </row>
    <row r="558" s="165" customFormat="1" ht="11.25" customHeight="1">
      <c r="K558" s="42"/>
    </row>
    <row r="559" s="165" customFormat="1" ht="11.25" customHeight="1">
      <c r="K559" s="42"/>
    </row>
    <row r="560" s="165" customFormat="1" ht="11.25" customHeight="1">
      <c r="K560" s="42"/>
    </row>
    <row r="561" s="165" customFormat="1" ht="11.25" customHeight="1">
      <c r="K561" s="42"/>
    </row>
    <row r="562" s="165" customFormat="1" ht="11.25" customHeight="1">
      <c r="K562" s="42"/>
    </row>
    <row r="563" s="165" customFormat="1" ht="11.25" customHeight="1">
      <c r="K563" s="42"/>
    </row>
    <row r="564" s="165" customFormat="1" ht="11.25" customHeight="1">
      <c r="K564" s="42"/>
    </row>
    <row r="565" s="165" customFormat="1" ht="11.25" customHeight="1">
      <c r="K565" s="42"/>
    </row>
    <row r="566" s="165" customFormat="1" ht="11.25" customHeight="1">
      <c r="K566" s="42"/>
    </row>
    <row r="567" s="165" customFormat="1" ht="11.25" customHeight="1">
      <c r="K567" s="42"/>
    </row>
    <row r="568" s="165" customFormat="1" ht="11.25" customHeight="1">
      <c r="K568" s="42"/>
    </row>
    <row r="569" s="165" customFormat="1" ht="11.25" customHeight="1">
      <c r="K569" s="42"/>
    </row>
    <row r="570" s="165" customFormat="1" ht="11.25" customHeight="1">
      <c r="K570" s="42"/>
    </row>
    <row r="571" s="165" customFormat="1" ht="11.25" customHeight="1">
      <c r="K571" s="42"/>
    </row>
    <row r="572" s="165" customFormat="1" ht="11.25" customHeight="1">
      <c r="K572" s="42"/>
    </row>
    <row r="573" s="165" customFormat="1" ht="11.25" customHeight="1">
      <c r="K573" s="42"/>
    </row>
    <row r="574" s="165" customFormat="1" ht="11.25" customHeight="1">
      <c r="K574" s="42"/>
    </row>
    <row r="575" s="165" customFormat="1" ht="11.25" customHeight="1">
      <c r="K575" s="42"/>
    </row>
    <row r="576" s="165" customFormat="1" ht="11.25" customHeight="1">
      <c r="K576" s="42"/>
    </row>
    <row r="577" s="165" customFormat="1" ht="11.25" customHeight="1">
      <c r="K577" s="42"/>
    </row>
    <row r="578" s="165" customFormat="1" ht="11.25" customHeight="1">
      <c r="K578" s="42"/>
    </row>
    <row r="579" s="165" customFormat="1" ht="11.25" customHeight="1">
      <c r="K579" s="42"/>
    </row>
    <row r="580" s="165" customFormat="1" ht="11.25" customHeight="1">
      <c r="K580" s="42"/>
    </row>
    <row r="581" s="165" customFormat="1" ht="11.25" customHeight="1">
      <c r="K581" s="42"/>
    </row>
    <row r="582" s="165" customFormat="1" ht="11.25" customHeight="1">
      <c r="K582" s="42"/>
    </row>
    <row r="583" s="165" customFormat="1" ht="11.25" customHeight="1">
      <c r="K583" s="42"/>
    </row>
    <row r="584" s="165" customFormat="1" ht="11.25" customHeight="1">
      <c r="K584" s="42"/>
    </row>
    <row r="585" s="165" customFormat="1" ht="11.25" customHeight="1">
      <c r="K585" s="42"/>
    </row>
    <row r="586" s="165" customFormat="1" ht="11.25" customHeight="1">
      <c r="K586" s="42"/>
    </row>
    <row r="587" s="165" customFormat="1" ht="11.25" customHeight="1">
      <c r="K587" s="42"/>
    </row>
    <row r="588" s="165" customFormat="1" ht="11.25" customHeight="1">
      <c r="K588" s="42"/>
    </row>
    <row r="589" s="165" customFormat="1" ht="11.25" customHeight="1">
      <c r="K589" s="42"/>
    </row>
    <row r="590" s="165" customFormat="1" ht="11.25" customHeight="1">
      <c r="K590" s="42"/>
    </row>
    <row r="591" s="165" customFormat="1" ht="11.25" customHeight="1">
      <c r="K591" s="42"/>
    </row>
    <row r="592" s="165" customFormat="1" ht="11.25" customHeight="1">
      <c r="K592" s="42"/>
    </row>
    <row r="593" s="165" customFormat="1" ht="11.25" customHeight="1">
      <c r="K593" s="42"/>
    </row>
    <row r="594" s="165" customFormat="1" ht="11.25" customHeight="1">
      <c r="K594" s="42"/>
    </row>
    <row r="595" s="165" customFormat="1" ht="11.25" customHeight="1">
      <c r="K595" s="42"/>
    </row>
    <row r="596" s="165" customFormat="1" ht="11.25" customHeight="1">
      <c r="K596" s="42"/>
    </row>
    <row r="597" s="165" customFormat="1" ht="11.25" customHeight="1">
      <c r="K597" s="42"/>
    </row>
    <row r="598" s="165" customFormat="1" ht="11.25" customHeight="1">
      <c r="K598" s="42"/>
    </row>
    <row r="599" s="165" customFormat="1" ht="11.25" customHeight="1">
      <c r="K599" s="42"/>
    </row>
    <row r="600" s="165" customFormat="1" ht="11.25" customHeight="1">
      <c r="K600" s="42"/>
    </row>
    <row r="601" s="165" customFormat="1" ht="11.25" customHeight="1">
      <c r="K601" s="42"/>
    </row>
    <row r="602" s="165" customFormat="1" ht="11.25" customHeight="1">
      <c r="K602" s="42"/>
    </row>
    <row r="603" s="165" customFormat="1" ht="11.25" customHeight="1">
      <c r="K603" s="42"/>
    </row>
    <row r="604" s="165" customFormat="1" ht="11.25" customHeight="1">
      <c r="K604" s="42"/>
    </row>
    <row r="605" s="165" customFormat="1" ht="11.25" customHeight="1">
      <c r="K605" s="42"/>
    </row>
    <row r="606" s="165" customFormat="1" ht="11.25" customHeight="1">
      <c r="K606" s="42"/>
    </row>
    <row r="607" s="165" customFormat="1" ht="11.25" customHeight="1">
      <c r="K607" s="42"/>
    </row>
    <row r="608" s="165" customFormat="1" ht="11.25" customHeight="1">
      <c r="K608" s="42"/>
    </row>
    <row r="609" s="165" customFormat="1" ht="11.25" customHeight="1">
      <c r="K609" s="42"/>
    </row>
    <row r="610" s="165" customFormat="1" ht="11.25" customHeight="1">
      <c r="K610" s="42"/>
    </row>
    <row r="611" s="165" customFormat="1" ht="11.25" customHeight="1">
      <c r="K611" s="42"/>
    </row>
    <row r="612" s="165" customFormat="1" ht="11.25" customHeight="1">
      <c r="K612" s="42"/>
    </row>
    <row r="613" s="165" customFormat="1" ht="11.25" customHeight="1">
      <c r="K613" s="42"/>
    </row>
    <row r="614" s="165" customFormat="1" ht="11.25" customHeight="1">
      <c r="K614" s="42"/>
    </row>
    <row r="615" s="165" customFormat="1" ht="11.25" customHeight="1">
      <c r="K615" s="42"/>
    </row>
    <row r="616" s="165" customFormat="1" ht="11.25" customHeight="1">
      <c r="K616" s="42"/>
    </row>
    <row r="617" s="165" customFormat="1" ht="11.25" customHeight="1">
      <c r="K617" s="42"/>
    </row>
    <row r="618" s="165" customFormat="1" ht="11.25" customHeight="1">
      <c r="K618" s="42"/>
    </row>
    <row r="619" s="165" customFormat="1" ht="11.25" customHeight="1">
      <c r="K619" s="42"/>
    </row>
    <row r="620" s="165" customFormat="1" ht="11.25" customHeight="1">
      <c r="K620" s="42"/>
    </row>
    <row r="621" s="165" customFormat="1" ht="11.25" customHeight="1">
      <c r="K621" s="42"/>
    </row>
    <row r="622" s="165" customFormat="1" ht="11.25" customHeight="1">
      <c r="K622" s="42"/>
    </row>
    <row r="623" s="165" customFormat="1" ht="11.25" customHeight="1">
      <c r="K623" s="42"/>
    </row>
    <row r="624" s="165" customFormat="1" ht="11.25" customHeight="1">
      <c r="K624" s="42"/>
    </row>
    <row r="625" s="165" customFormat="1" ht="11.25" customHeight="1">
      <c r="K625" s="42"/>
    </row>
    <row r="626" s="165" customFormat="1" ht="11.25" customHeight="1">
      <c r="K626" s="42"/>
    </row>
    <row r="627" s="165" customFormat="1" ht="11.25" customHeight="1">
      <c r="K627" s="42"/>
    </row>
    <row r="628" s="165" customFormat="1" ht="11.25" customHeight="1">
      <c r="K628" s="42"/>
    </row>
    <row r="629" s="165" customFormat="1" ht="11.25" customHeight="1">
      <c r="K629" s="42"/>
    </row>
    <row r="630" s="165" customFormat="1" ht="11.25" customHeight="1">
      <c r="K630" s="42"/>
    </row>
    <row r="631" s="165" customFormat="1" ht="11.25" customHeight="1">
      <c r="K631" s="42"/>
    </row>
    <row r="632" s="165" customFormat="1" ht="11.25" customHeight="1">
      <c r="K632" s="42"/>
    </row>
    <row r="633" s="165" customFormat="1" ht="11.25" customHeight="1">
      <c r="K633" s="42"/>
    </row>
    <row r="634" s="165" customFormat="1" ht="11.25" customHeight="1">
      <c r="K634" s="42"/>
    </row>
    <row r="635" s="165" customFormat="1" ht="11.25" customHeight="1">
      <c r="K635" s="42"/>
    </row>
    <row r="636" s="165" customFormat="1" ht="11.25" customHeight="1">
      <c r="K636" s="42"/>
    </row>
    <row r="637" s="165" customFormat="1" ht="11.25" customHeight="1">
      <c r="K637" s="42"/>
    </row>
    <row r="638" s="165" customFormat="1" ht="11.25" customHeight="1">
      <c r="K638" s="42"/>
    </row>
    <row r="639" s="165" customFormat="1" ht="11.25" customHeight="1">
      <c r="K639" s="42"/>
    </row>
    <row r="640" s="165" customFormat="1" ht="11.25" customHeight="1">
      <c r="K640" s="42"/>
    </row>
    <row r="641" s="165" customFormat="1" ht="11.25" customHeight="1">
      <c r="K641" s="42"/>
    </row>
    <row r="642" s="165" customFormat="1" ht="11.25" customHeight="1">
      <c r="K642" s="42"/>
    </row>
    <row r="643" s="165" customFormat="1" ht="11.25" customHeight="1">
      <c r="K643" s="42"/>
    </row>
    <row r="644" s="165" customFormat="1" ht="11.25" customHeight="1">
      <c r="K644" s="42"/>
    </row>
    <row r="645" s="165" customFormat="1" ht="11.25" customHeight="1">
      <c r="K645" s="42"/>
    </row>
    <row r="646" s="165" customFormat="1" ht="11.25" customHeight="1">
      <c r="K646" s="42"/>
    </row>
    <row r="647" s="165" customFormat="1" ht="11.25" customHeight="1">
      <c r="K647" s="42"/>
    </row>
    <row r="648" s="165" customFormat="1" ht="11.25" customHeight="1">
      <c r="K648" s="42"/>
    </row>
    <row r="649" s="165" customFormat="1" ht="11.25" customHeight="1">
      <c r="K649" s="42"/>
    </row>
    <row r="650" s="165" customFormat="1" ht="11.25" customHeight="1">
      <c r="K650" s="42"/>
    </row>
    <row r="651" s="165" customFormat="1" ht="11.25" customHeight="1">
      <c r="K651" s="42"/>
    </row>
    <row r="652" s="165" customFormat="1" ht="11.25" customHeight="1">
      <c r="K652" s="42"/>
    </row>
    <row r="653" s="165" customFormat="1" ht="11.25" customHeight="1">
      <c r="K653" s="42"/>
    </row>
    <row r="654" s="165" customFormat="1" ht="11.25" customHeight="1">
      <c r="K654" s="42"/>
    </row>
    <row r="655" s="165" customFormat="1" ht="11.25" customHeight="1">
      <c r="K655" s="42"/>
    </row>
    <row r="656" s="165" customFormat="1" ht="11.25" customHeight="1">
      <c r="K656" s="42"/>
    </row>
    <row r="657" s="165" customFormat="1" ht="11.25" customHeight="1">
      <c r="K657" s="42"/>
    </row>
    <row r="658" s="165" customFormat="1" ht="11.25" customHeight="1">
      <c r="K658" s="42"/>
    </row>
    <row r="659" s="165" customFormat="1" ht="11.25" customHeight="1">
      <c r="K659" s="42"/>
    </row>
    <row r="660" s="165" customFormat="1" ht="11.25" customHeight="1">
      <c r="K660" s="42"/>
    </row>
    <row r="661" s="165" customFormat="1" ht="11.25" customHeight="1">
      <c r="K661" s="42"/>
    </row>
    <row r="662" s="165" customFormat="1" ht="11.25" customHeight="1">
      <c r="K662" s="42"/>
    </row>
    <row r="663" s="165" customFormat="1" ht="11.25" customHeight="1">
      <c r="K663" s="42"/>
    </row>
    <row r="664" s="165" customFormat="1" ht="11.25" customHeight="1">
      <c r="K664" s="42"/>
    </row>
    <row r="665" s="165" customFormat="1" ht="11.25" customHeight="1">
      <c r="K665" s="42"/>
    </row>
    <row r="666" s="165" customFormat="1" ht="11.25" customHeight="1">
      <c r="K666" s="42"/>
    </row>
    <row r="667" s="165" customFormat="1" ht="11.25" customHeight="1">
      <c r="K667" s="42"/>
    </row>
    <row r="668" s="165" customFormat="1" ht="11.25" customHeight="1">
      <c r="K668" s="42"/>
    </row>
    <row r="669" s="165" customFormat="1" ht="11.25" customHeight="1">
      <c r="K669" s="42"/>
    </row>
    <row r="670" s="165" customFormat="1" ht="11.25" customHeight="1">
      <c r="K670" s="42"/>
    </row>
    <row r="671" s="165" customFormat="1" ht="11.25" customHeight="1">
      <c r="K671" s="42"/>
    </row>
    <row r="672" s="165" customFormat="1" ht="11.25" customHeight="1">
      <c r="K672" s="42"/>
    </row>
    <row r="673" s="165" customFormat="1" ht="11.25" customHeight="1">
      <c r="K673" s="42"/>
    </row>
    <row r="674" s="165" customFormat="1" ht="11.25" customHeight="1">
      <c r="K674" s="42"/>
    </row>
    <row r="675" s="165" customFormat="1" ht="11.25" customHeight="1">
      <c r="K675" s="42"/>
    </row>
    <row r="676" s="165" customFormat="1" ht="11.25" customHeight="1">
      <c r="K676" s="42"/>
    </row>
    <row r="677" s="165" customFormat="1" ht="11.25" customHeight="1">
      <c r="K677" s="42"/>
    </row>
    <row r="678" s="165" customFormat="1" ht="11.25" customHeight="1">
      <c r="K678" s="42"/>
    </row>
    <row r="679" s="165" customFormat="1" ht="11.25" customHeight="1">
      <c r="K679" s="42"/>
    </row>
    <row r="680" s="165" customFormat="1" ht="11.25" customHeight="1">
      <c r="K680" s="42"/>
    </row>
    <row r="681" s="165" customFormat="1" ht="11.25" customHeight="1">
      <c r="K681" s="42"/>
    </row>
    <row r="682" s="165" customFormat="1" ht="11.25" customHeight="1">
      <c r="K682" s="42"/>
    </row>
    <row r="683" s="165" customFormat="1" ht="11.25" customHeight="1">
      <c r="K683" s="42"/>
    </row>
    <row r="684" s="165" customFormat="1" ht="11.25" customHeight="1">
      <c r="K684" s="42"/>
    </row>
    <row r="685" s="165" customFormat="1" ht="11.25" customHeight="1">
      <c r="K685" s="42"/>
    </row>
    <row r="686" s="165" customFormat="1" ht="11.25" customHeight="1">
      <c r="K686" s="42"/>
    </row>
    <row r="687" s="165" customFormat="1" ht="11.25" customHeight="1">
      <c r="K687" s="42"/>
    </row>
    <row r="688" s="165" customFormat="1" ht="11.25" customHeight="1">
      <c r="K688" s="42"/>
    </row>
    <row r="689" s="165" customFormat="1" ht="11.25" customHeight="1">
      <c r="K689" s="42"/>
    </row>
    <row r="690" s="165" customFormat="1" ht="11.25" customHeight="1">
      <c r="K690" s="42"/>
    </row>
    <row r="691" s="165" customFormat="1" ht="11.25" customHeight="1">
      <c r="K691" s="42"/>
    </row>
    <row r="692" s="165" customFormat="1" ht="11.25" customHeight="1">
      <c r="K692" s="42"/>
    </row>
    <row r="693" s="165" customFormat="1" ht="11.25" customHeight="1">
      <c r="K693" s="42"/>
    </row>
    <row r="694" s="165" customFormat="1" ht="11.25" customHeight="1">
      <c r="K694" s="42"/>
    </row>
    <row r="695" s="165" customFormat="1" ht="11.25" customHeight="1">
      <c r="K695" s="42"/>
    </row>
    <row r="696" s="165" customFormat="1" ht="11.25" customHeight="1">
      <c r="K696" s="42"/>
    </row>
    <row r="697" s="165" customFormat="1" ht="11.25" customHeight="1">
      <c r="K697" s="42"/>
    </row>
    <row r="698" s="165" customFormat="1" ht="11.25" customHeight="1">
      <c r="K698" s="42"/>
    </row>
    <row r="699" s="165" customFormat="1" ht="11.25" customHeight="1">
      <c r="K699" s="42"/>
    </row>
    <row r="700" s="165" customFormat="1" ht="11.25" customHeight="1">
      <c r="K700" s="42"/>
    </row>
    <row r="701" s="165" customFormat="1" ht="11.25" customHeight="1">
      <c r="K701" s="42"/>
    </row>
    <row r="702" s="165" customFormat="1" ht="11.25" customHeight="1">
      <c r="K702" s="42"/>
    </row>
    <row r="703" s="165" customFormat="1" ht="11.25" customHeight="1">
      <c r="K703" s="42"/>
    </row>
    <row r="704" s="165" customFormat="1" ht="11.25" customHeight="1">
      <c r="K704" s="42"/>
    </row>
    <row r="705" s="165" customFormat="1" ht="11.25" customHeight="1">
      <c r="K705" s="42"/>
    </row>
    <row r="706" s="165" customFormat="1" ht="11.25" customHeight="1">
      <c r="K706" s="42"/>
    </row>
    <row r="707" s="165" customFormat="1" ht="11.25" customHeight="1">
      <c r="K707" s="42"/>
    </row>
    <row r="708" s="165" customFormat="1" ht="11.25" customHeight="1">
      <c r="K708" s="42"/>
    </row>
    <row r="709" s="165" customFormat="1" ht="11.25" customHeight="1">
      <c r="K709" s="42"/>
    </row>
    <row r="710" s="165" customFormat="1" ht="11.25" customHeight="1">
      <c r="K710" s="42"/>
    </row>
    <row r="711" s="165" customFormat="1" ht="11.25" customHeight="1">
      <c r="K711" s="42"/>
    </row>
    <row r="712" s="165" customFormat="1" ht="11.25" customHeight="1">
      <c r="K712" s="42"/>
    </row>
    <row r="713" s="165" customFormat="1" ht="11.25" customHeight="1">
      <c r="K713" s="42"/>
    </row>
    <row r="714" s="165" customFormat="1" ht="11.25" customHeight="1">
      <c r="K714" s="42"/>
    </row>
    <row r="715" s="165" customFormat="1" ht="11.25" customHeight="1">
      <c r="K715" s="42"/>
    </row>
    <row r="716" s="165" customFormat="1" ht="11.25" customHeight="1">
      <c r="K716" s="42"/>
    </row>
    <row r="717" s="165" customFormat="1" ht="11.25" customHeight="1">
      <c r="K717" s="42"/>
    </row>
    <row r="718" s="165" customFormat="1" ht="11.25" customHeight="1">
      <c r="K718" s="42"/>
    </row>
    <row r="719" s="165" customFormat="1" ht="11.25" customHeight="1">
      <c r="K719" s="42"/>
    </row>
    <row r="720" s="165" customFormat="1" ht="11.25" customHeight="1">
      <c r="K720" s="42"/>
    </row>
    <row r="721" s="165" customFormat="1" ht="11.25" customHeight="1">
      <c r="K721" s="42"/>
    </row>
    <row r="722" s="165" customFormat="1" ht="11.25" customHeight="1">
      <c r="K722" s="42"/>
    </row>
    <row r="723" s="165" customFormat="1" ht="11.25" customHeight="1">
      <c r="K723" s="42"/>
    </row>
    <row r="724" s="165" customFormat="1" ht="11.25" customHeight="1">
      <c r="K724" s="42"/>
    </row>
    <row r="725" s="165" customFormat="1" ht="11.25" customHeight="1">
      <c r="K725" s="42"/>
    </row>
    <row r="726" s="165" customFormat="1" ht="11.25" customHeight="1">
      <c r="K726" s="42"/>
    </row>
    <row r="727" s="165" customFormat="1" ht="11.25" customHeight="1">
      <c r="K727" s="42"/>
    </row>
    <row r="728" s="165" customFormat="1" ht="11.25" customHeight="1">
      <c r="K728" s="42"/>
    </row>
    <row r="729" s="165" customFormat="1" ht="11.25" customHeight="1">
      <c r="K729" s="42"/>
    </row>
    <row r="730" s="165" customFormat="1" ht="11.25" customHeight="1">
      <c r="K730" s="42"/>
    </row>
    <row r="731" s="165" customFormat="1" ht="11.25" customHeight="1">
      <c r="K731" s="42"/>
    </row>
    <row r="732" s="165" customFormat="1" ht="11.25" customHeight="1">
      <c r="K732" s="42"/>
    </row>
    <row r="733" s="165" customFormat="1" ht="11.25" customHeight="1">
      <c r="K733" s="42"/>
    </row>
    <row r="734" s="165" customFormat="1" ht="11.25" customHeight="1">
      <c r="K734" s="42"/>
    </row>
    <row r="735" s="165" customFormat="1" ht="11.25" customHeight="1">
      <c r="K735" s="42"/>
    </row>
    <row r="736" s="165" customFormat="1" ht="11.25" customHeight="1">
      <c r="K736" s="42"/>
    </row>
    <row r="737" s="165" customFormat="1" ht="11.25" customHeight="1">
      <c r="K737" s="42"/>
    </row>
    <row r="738" s="165" customFormat="1" ht="11.25" customHeight="1">
      <c r="K738" s="42"/>
    </row>
    <row r="739" s="165" customFormat="1" ht="11.25" customHeight="1">
      <c r="K739" s="42"/>
    </row>
    <row r="740" s="165" customFormat="1" ht="11.25" customHeight="1">
      <c r="K740" s="42"/>
    </row>
    <row r="741" s="165" customFormat="1" ht="11.25" customHeight="1">
      <c r="K741" s="42"/>
    </row>
    <row r="742" s="165" customFormat="1" ht="11.25" customHeight="1">
      <c r="K742" s="42"/>
    </row>
    <row r="743" s="165" customFormat="1" ht="11.25" customHeight="1">
      <c r="K743" s="42"/>
    </row>
    <row r="744" s="165" customFormat="1" ht="11.25" customHeight="1">
      <c r="K744" s="42"/>
    </row>
    <row r="745" s="165" customFormat="1" ht="11.25" customHeight="1">
      <c r="K745" s="42"/>
    </row>
    <row r="746" s="165" customFormat="1" ht="11.25" customHeight="1">
      <c r="K746" s="42"/>
    </row>
    <row r="747" s="165" customFormat="1" ht="11.25" customHeight="1">
      <c r="K747" s="42"/>
    </row>
    <row r="748" s="165" customFormat="1" ht="11.25" customHeight="1">
      <c r="K748" s="42"/>
    </row>
    <row r="749" s="165" customFormat="1" ht="11.25" customHeight="1">
      <c r="K749" s="42"/>
    </row>
    <row r="750" s="165" customFormat="1" ht="11.25" customHeight="1">
      <c r="K750" s="42"/>
    </row>
    <row r="751" s="165" customFormat="1" ht="11.25" customHeight="1">
      <c r="K751" s="42"/>
    </row>
    <row r="752" s="165" customFormat="1" ht="11.25" customHeight="1">
      <c r="K752" s="42"/>
    </row>
    <row r="753" s="165" customFormat="1" ht="11.25" customHeight="1">
      <c r="K753" s="42"/>
    </row>
    <row r="754" s="165" customFormat="1" ht="11.25" customHeight="1">
      <c r="K754" s="42"/>
    </row>
    <row r="755" s="165" customFormat="1" ht="11.25" customHeight="1">
      <c r="K755" s="42"/>
    </row>
    <row r="756" s="165" customFormat="1" ht="11.25" customHeight="1">
      <c r="K756" s="42"/>
    </row>
    <row r="757" s="165" customFormat="1" ht="11.25" customHeight="1">
      <c r="K757" s="42"/>
    </row>
    <row r="758" s="165" customFormat="1" ht="11.25" customHeight="1">
      <c r="K758" s="42"/>
    </row>
    <row r="759" s="165" customFormat="1" ht="11.25" customHeight="1">
      <c r="K759" s="42"/>
    </row>
    <row r="760" s="165" customFormat="1" ht="11.25" customHeight="1">
      <c r="K760" s="42"/>
    </row>
    <row r="761" s="165" customFormat="1" ht="11.25" customHeight="1">
      <c r="K761" s="42"/>
    </row>
    <row r="762" s="165" customFormat="1" ht="11.25" customHeight="1">
      <c r="K762" s="42"/>
    </row>
    <row r="763" s="165" customFormat="1" ht="11.25" customHeight="1">
      <c r="K763" s="42"/>
    </row>
    <row r="764" s="165" customFormat="1" ht="11.25" customHeight="1">
      <c r="K764" s="42"/>
    </row>
    <row r="765" s="165" customFormat="1" ht="11.25" customHeight="1">
      <c r="K765" s="42"/>
    </row>
    <row r="766" s="165" customFormat="1" ht="11.25" customHeight="1">
      <c r="K766" s="42"/>
    </row>
    <row r="767" s="165" customFormat="1" ht="11.25" customHeight="1">
      <c r="K767" s="42"/>
    </row>
    <row r="768" s="165" customFormat="1" ht="11.25" customHeight="1">
      <c r="K768" s="42"/>
    </row>
    <row r="769" s="165" customFormat="1" ht="11.25" customHeight="1">
      <c r="K769" s="42"/>
    </row>
    <row r="770" s="165" customFormat="1" ht="11.25" customHeight="1">
      <c r="K770" s="42"/>
    </row>
    <row r="771" s="165" customFormat="1" ht="11.25" customHeight="1">
      <c r="K771" s="42"/>
    </row>
    <row r="772" s="165" customFormat="1" ht="11.25" customHeight="1">
      <c r="K772" s="42"/>
    </row>
    <row r="773" s="165" customFormat="1" ht="11.25" customHeight="1">
      <c r="K773" s="42"/>
    </row>
    <row r="774" s="165" customFormat="1" ht="11.25" customHeight="1">
      <c r="K774" s="42"/>
    </row>
    <row r="775" s="165" customFormat="1" ht="11.25" customHeight="1">
      <c r="K775" s="42"/>
    </row>
    <row r="776" s="165" customFormat="1" ht="11.25" customHeight="1">
      <c r="K776" s="42"/>
    </row>
    <row r="777" s="165" customFormat="1" ht="11.25" customHeight="1">
      <c r="K777" s="42"/>
    </row>
    <row r="778" s="165" customFormat="1" ht="11.25" customHeight="1">
      <c r="K778" s="42"/>
    </row>
    <row r="779" s="165" customFormat="1" ht="11.25" customHeight="1">
      <c r="K779" s="42"/>
    </row>
    <row r="780" s="165" customFormat="1" ht="11.25" customHeight="1">
      <c r="K780" s="42"/>
    </row>
    <row r="781" s="165" customFormat="1" ht="11.25" customHeight="1">
      <c r="K781" s="42"/>
    </row>
    <row r="782" s="165" customFormat="1" ht="11.25" customHeight="1">
      <c r="K782" s="42"/>
    </row>
    <row r="783" s="165" customFormat="1" ht="11.25" customHeight="1">
      <c r="K783" s="42"/>
    </row>
    <row r="784" s="165" customFormat="1" ht="11.25" customHeight="1">
      <c r="K784" s="42"/>
    </row>
    <row r="785" s="165" customFormat="1" ht="11.25" customHeight="1">
      <c r="K785" s="42"/>
    </row>
    <row r="786" s="165" customFormat="1" ht="11.25" customHeight="1">
      <c r="K786" s="42"/>
    </row>
    <row r="787" s="165" customFormat="1" ht="11.25" customHeight="1">
      <c r="K787" s="42"/>
    </row>
    <row r="788" s="165" customFormat="1" ht="11.25" customHeight="1">
      <c r="K788" s="42"/>
    </row>
    <row r="789" s="165" customFormat="1" ht="11.25" customHeight="1">
      <c r="K789" s="42"/>
    </row>
    <row r="790" s="165" customFormat="1" ht="11.25" customHeight="1">
      <c r="K790" s="42"/>
    </row>
    <row r="791" s="165" customFormat="1" ht="11.25" customHeight="1">
      <c r="K791" s="42"/>
    </row>
    <row r="792" s="165" customFormat="1" ht="11.25" customHeight="1">
      <c r="K792" s="42"/>
    </row>
    <row r="793" s="165" customFormat="1" ht="11.25" customHeight="1">
      <c r="K793" s="42"/>
    </row>
    <row r="794" s="165" customFormat="1" ht="11.25" customHeight="1">
      <c r="K794" s="42"/>
    </row>
    <row r="795" s="165" customFormat="1" ht="11.25" customHeight="1">
      <c r="K795" s="42"/>
    </row>
    <row r="796" s="165" customFormat="1" ht="11.25" customHeight="1">
      <c r="K796" s="42"/>
    </row>
    <row r="797" s="165" customFormat="1" ht="11.25" customHeight="1">
      <c r="K797" s="42"/>
    </row>
    <row r="798" s="165" customFormat="1" ht="11.25" customHeight="1">
      <c r="K798" s="42"/>
    </row>
    <row r="799" s="165" customFormat="1" ht="11.25" customHeight="1">
      <c r="K799" s="42"/>
    </row>
    <row r="800" s="165" customFormat="1" ht="11.25" customHeight="1">
      <c r="K800" s="42"/>
    </row>
    <row r="801" s="165" customFormat="1" ht="11.25" customHeight="1">
      <c r="K801" s="42"/>
    </row>
    <row r="802" s="165" customFormat="1" ht="11.25" customHeight="1">
      <c r="K802" s="42"/>
    </row>
    <row r="803" s="165" customFormat="1" ht="11.25" customHeight="1">
      <c r="K803" s="42"/>
    </row>
    <row r="804" s="165" customFormat="1" ht="11.25" customHeight="1">
      <c r="K804" s="42"/>
    </row>
    <row r="805" s="165" customFormat="1" ht="11.25" customHeight="1">
      <c r="K805" s="42"/>
    </row>
    <row r="806" s="165" customFormat="1" ht="11.25" customHeight="1">
      <c r="K806" s="42"/>
    </row>
    <row r="807" s="165" customFormat="1" ht="11.25" customHeight="1">
      <c r="K807" s="42"/>
    </row>
    <row r="808" s="165" customFormat="1" ht="11.25" customHeight="1">
      <c r="K808" s="42"/>
    </row>
    <row r="809" s="165" customFormat="1" ht="11.25" customHeight="1">
      <c r="K809" s="42"/>
    </row>
    <row r="810" s="165" customFormat="1" ht="11.25" customHeight="1">
      <c r="K810" s="42"/>
    </row>
    <row r="811" s="165" customFormat="1" ht="11.25" customHeight="1">
      <c r="K811" s="42"/>
    </row>
    <row r="812" s="165" customFormat="1" ht="11.25" customHeight="1">
      <c r="K812" s="42"/>
    </row>
    <row r="813" s="165" customFormat="1" ht="11.25" customHeight="1">
      <c r="K813" s="42"/>
    </row>
    <row r="814" s="165" customFormat="1" ht="11.25" customHeight="1">
      <c r="K814" s="42"/>
    </row>
    <row r="815" s="165" customFormat="1" ht="11.25" customHeight="1">
      <c r="K815" s="42"/>
    </row>
    <row r="816" s="165" customFormat="1" ht="11.25" customHeight="1">
      <c r="K816" s="42"/>
    </row>
    <row r="817" s="165" customFormat="1" ht="11.25" customHeight="1">
      <c r="K817" s="42"/>
    </row>
    <row r="818" s="165" customFormat="1" ht="11.25" customHeight="1">
      <c r="K818" s="42"/>
    </row>
    <row r="819" s="165" customFormat="1" ht="11.25" customHeight="1">
      <c r="K819" s="42"/>
    </row>
    <row r="820" s="165" customFormat="1" ht="11.25" customHeight="1">
      <c r="K820" s="42"/>
    </row>
    <row r="821" s="165" customFormat="1" ht="11.25" customHeight="1">
      <c r="K821" s="42"/>
    </row>
    <row r="822" s="165" customFormat="1" ht="11.25" customHeight="1">
      <c r="K822" s="42"/>
    </row>
    <row r="823" s="165" customFormat="1" ht="11.25" customHeight="1">
      <c r="K823" s="42"/>
    </row>
    <row r="824" s="165" customFormat="1" ht="11.25" customHeight="1">
      <c r="K824" s="42"/>
    </row>
    <row r="825" s="165" customFormat="1" ht="11.25" customHeight="1">
      <c r="K825" s="42"/>
    </row>
    <row r="826" s="165" customFormat="1" ht="11.25" customHeight="1">
      <c r="K826" s="42"/>
    </row>
    <row r="827" s="165" customFormat="1" ht="11.25" customHeight="1">
      <c r="K827" s="42"/>
    </row>
    <row r="828" s="165" customFormat="1" ht="11.25" customHeight="1">
      <c r="K828" s="42"/>
    </row>
    <row r="829" s="165" customFormat="1" ht="11.25" customHeight="1">
      <c r="K829" s="42"/>
    </row>
    <row r="830" s="165" customFormat="1" ht="11.25" customHeight="1">
      <c r="K830" s="42"/>
    </row>
    <row r="831" s="165" customFormat="1" ht="11.25" customHeight="1">
      <c r="K831" s="42"/>
    </row>
    <row r="832" s="165" customFormat="1" ht="11.25" customHeight="1">
      <c r="K832" s="42"/>
    </row>
    <row r="833" s="165" customFormat="1" ht="11.25" customHeight="1">
      <c r="K833" s="42"/>
    </row>
    <row r="834" s="165" customFormat="1" ht="11.25" customHeight="1">
      <c r="K834" s="42"/>
    </row>
    <row r="835" s="165" customFormat="1" ht="11.25" customHeight="1">
      <c r="K835" s="42"/>
    </row>
    <row r="836" s="165" customFormat="1" ht="11.25" customHeight="1">
      <c r="K836" s="42"/>
    </row>
    <row r="837" s="165" customFormat="1" ht="11.25" customHeight="1">
      <c r="K837" s="42"/>
    </row>
    <row r="838" s="165" customFormat="1" ht="11.25" customHeight="1">
      <c r="K838" s="42"/>
    </row>
    <row r="839" s="165" customFormat="1" ht="11.25" customHeight="1">
      <c r="K839" s="42"/>
    </row>
    <row r="840" s="165" customFormat="1" ht="11.25" customHeight="1">
      <c r="K840" s="42"/>
    </row>
    <row r="841" s="165" customFormat="1" ht="11.25" customHeight="1">
      <c r="K841" s="42"/>
    </row>
    <row r="842" s="165" customFormat="1" ht="11.25" customHeight="1">
      <c r="K842" s="42"/>
    </row>
    <row r="843" s="165" customFormat="1" ht="11.25" customHeight="1">
      <c r="K843" s="42"/>
    </row>
    <row r="844" s="165" customFormat="1" ht="11.25" customHeight="1">
      <c r="K844" s="42"/>
    </row>
    <row r="845" s="165" customFormat="1" ht="11.25" customHeight="1">
      <c r="K845" s="42"/>
    </row>
    <row r="846" s="165" customFormat="1" ht="11.25" customHeight="1">
      <c r="K846" s="42"/>
    </row>
    <row r="847" s="165" customFormat="1" ht="11.25" customHeight="1">
      <c r="K847" s="42"/>
    </row>
    <row r="848" s="165" customFormat="1" ht="11.25" customHeight="1">
      <c r="K848" s="42"/>
    </row>
    <row r="849" s="165" customFormat="1" ht="11.25" customHeight="1">
      <c r="K849" s="42"/>
    </row>
    <row r="850" s="165" customFormat="1" ht="11.25" customHeight="1">
      <c r="K850" s="42"/>
    </row>
    <row r="851" s="165" customFormat="1" ht="11.25" customHeight="1">
      <c r="K851" s="42"/>
    </row>
    <row r="852" s="165" customFormat="1" ht="11.25" customHeight="1">
      <c r="K852" s="42"/>
    </row>
    <row r="853" s="165" customFormat="1" ht="11.25" customHeight="1">
      <c r="K853" s="42"/>
    </row>
    <row r="854" s="165" customFormat="1" ht="11.25" customHeight="1">
      <c r="K854" s="42"/>
    </row>
    <row r="855" s="165" customFormat="1" ht="11.25" customHeight="1">
      <c r="K855" s="42"/>
    </row>
    <row r="856" s="165" customFormat="1" ht="11.25" customHeight="1">
      <c r="K856" s="42"/>
    </row>
    <row r="857" s="165" customFormat="1" ht="11.25" customHeight="1">
      <c r="K857" s="42"/>
    </row>
    <row r="858" s="165" customFormat="1" ht="11.25" customHeight="1">
      <c r="K858" s="42"/>
    </row>
    <row r="859" s="165" customFormat="1" ht="11.25" customHeight="1">
      <c r="K859" s="42"/>
    </row>
    <row r="860" s="165" customFormat="1" ht="11.25" customHeight="1">
      <c r="K860" s="42"/>
    </row>
    <row r="861" s="165" customFormat="1" ht="11.25" customHeight="1">
      <c r="K861" s="42"/>
    </row>
    <row r="862" s="165" customFormat="1" ht="11.25" customHeight="1">
      <c r="K862" s="42"/>
    </row>
    <row r="863" s="165" customFormat="1" ht="11.25" customHeight="1">
      <c r="K863" s="42"/>
    </row>
    <row r="864" s="165" customFormat="1" ht="11.25" customHeight="1">
      <c r="K864" s="42"/>
    </row>
    <row r="865" s="165" customFormat="1" ht="11.25" customHeight="1">
      <c r="K865" s="42"/>
    </row>
    <row r="866" s="165" customFormat="1" ht="11.25" customHeight="1">
      <c r="K866" s="42"/>
    </row>
    <row r="867" s="165" customFormat="1" ht="11.25" customHeight="1">
      <c r="K867" s="42"/>
    </row>
    <row r="868" s="165" customFormat="1" ht="11.25" customHeight="1">
      <c r="K868" s="42"/>
    </row>
    <row r="869" s="165" customFormat="1" ht="11.25" customHeight="1">
      <c r="K869" s="42"/>
    </row>
    <row r="870" s="165" customFormat="1" ht="11.25" customHeight="1">
      <c r="K870" s="42"/>
    </row>
    <row r="871" s="165" customFormat="1" ht="11.25" customHeight="1">
      <c r="K871" s="42"/>
    </row>
    <row r="872" s="165" customFormat="1" ht="11.25" customHeight="1">
      <c r="K872" s="42"/>
    </row>
    <row r="873" s="165" customFormat="1" ht="11.25" customHeight="1">
      <c r="K873" s="42"/>
    </row>
    <row r="874" s="165" customFormat="1" ht="11.25" customHeight="1">
      <c r="K874" s="42"/>
    </row>
    <row r="875" s="165" customFormat="1" ht="11.25" customHeight="1">
      <c r="K875" s="42"/>
    </row>
    <row r="876" s="165" customFormat="1" ht="11.25" customHeight="1">
      <c r="K876" s="42"/>
    </row>
    <row r="877" s="165" customFormat="1" ht="11.25" customHeight="1">
      <c r="K877" s="42"/>
    </row>
    <row r="878" s="165" customFormat="1" ht="11.25" customHeight="1">
      <c r="K878" s="42"/>
    </row>
    <row r="879" s="165" customFormat="1" ht="11.25" customHeight="1">
      <c r="K879" s="42"/>
    </row>
    <row r="880" s="165" customFormat="1" ht="11.25" customHeight="1">
      <c r="K880" s="42"/>
    </row>
    <row r="881" s="165" customFormat="1" ht="11.25" customHeight="1">
      <c r="K881" s="42"/>
    </row>
    <row r="882" s="165" customFormat="1" ht="11.25" customHeight="1">
      <c r="K882" s="42"/>
    </row>
    <row r="883" s="165" customFormat="1" ht="11.25" customHeight="1">
      <c r="K883" s="42"/>
    </row>
    <row r="884" s="165" customFormat="1" ht="11.25" customHeight="1">
      <c r="K884" s="42"/>
    </row>
    <row r="885" s="165" customFormat="1" ht="11.25" customHeight="1">
      <c r="K885" s="42"/>
    </row>
    <row r="886" s="165" customFormat="1" ht="11.25" customHeight="1">
      <c r="K886" s="42"/>
    </row>
    <row r="887" s="165" customFormat="1" ht="11.25" customHeight="1">
      <c r="K887" s="42"/>
    </row>
    <row r="888" s="165" customFormat="1" ht="11.25" customHeight="1">
      <c r="K888" s="42"/>
    </row>
    <row r="889" s="165" customFormat="1" ht="11.25" customHeight="1">
      <c r="K889" s="42"/>
    </row>
    <row r="890" s="165" customFormat="1" ht="11.25" customHeight="1">
      <c r="K890" s="42"/>
    </row>
    <row r="891" s="165" customFormat="1" ht="11.25" customHeight="1">
      <c r="K891" s="42"/>
    </row>
    <row r="892" s="165" customFormat="1" ht="11.25" customHeight="1">
      <c r="K892" s="42"/>
    </row>
    <row r="893" s="165" customFormat="1" ht="11.25" customHeight="1">
      <c r="K893" s="42"/>
    </row>
    <row r="894" s="165" customFormat="1" ht="11.25" customHeight="1">
      <c r="K894" s="42"/>
    </row>
    <row r="895" s="165" customFormat="1" ht="11.25" customHeight="1">
      <c r="K895" s="42"/>
    </row>
    <row r="896" s="165" customFormat="1" ht="11.25" customHeight="1">
      <c r="K896" s="42"/>
    </row>
    <row r="897" s="165" customFormat="1" ht="11.25" customHeight="1">
      <c r="K897" s="42"/>
    </row>
    <row r="898" s="165" customFormat="1" ht="11.25" customHeight="1">
      <c r="K898" s="42"/>
    </row>
    <row r="899" s="165" customFormat="1" ht="11.25" customHeight="1">
      <c r="K899" s="42"/>
    </row>
    <row r="900" s="165" customFormat="1" ht="11.25" customHeight="1">
      <c r="K900" s="42"/>
    </row>
    <row r="901" s="165" customFormat="1" ht="11.25" customHeight="1">
      <c r="K901" s="42"/>
    </row>
    <row r="902" s="165" customFormat="1" ht="11.25" customHeight="1">
      <c r="K902" s="42"/>
    </row>
    <row r="903" s="165" customFormat="1" ht="11.25" customHeight="1">
      <c r="K903" s="42"/>
    </row>
    <row r="904" s="165" customFormat="1" ht="11.25" customHeight="1">
      <c r="K904" s="42"/>
    </row>
    <row r="905" s="165" customFormat="1" ht="11.25" customHeight="1">
      <c r="K905" s="42"/>
    </row>
    <row r="906" s="165" customFormat="1" ht="11.25" customHeight="1">
      <c r="K906" s="42"/>
    </row>
    <row r="907" s="165" customFormat="1" ht="11.25" customHeight="1">
      <c r="K907" s="42"/>
    </row>
    <row r="908" s="165" customFormat="1" ht="11.25" customHeight="1">
      <c r="K908" s="42"/>
    </row>
    <row r="909" s="165" customFormat="1" ht="11.25" customHeight="1">
      <c r="K909" s="42"/>
    </row>
    <row r="910" s="165" customFormat="1" ht="11.25" customHeight="1">
      <c r="K910" s="42"/>
    </row>
    <row r="911" s="165" customFormat="1" ht="11.25" customHeight="1">
      <c r="K911" s="42"/>
    </row>
    <row r="912" s="165" customFormat="1" ht="11.25" customHeight="1">
      <c r="K912" s="42"/>
    </row>
    <row r="913" s="165" customFormat="1" ht="11.25" customHeight="1">
      <c r="K913" s="42"/>
    </row>
    <row r="914" s="165" customFormat="1" ht="11.25" customHeight="1">
      <c r="K914" s="42"/>
    </row>
    <row r="915" s="165" customFormat="1" ht="11.25" customHeight="1">
      <c r="K915" s="42"/>
    </row>
    <row r="916" s="165" customFormat="1" ht="11.25" customHeight="1">
      <c r="K916" s="42"/>
    </row>
    <row r="917" s="165" customFormat="1" ht="11.25" customHeight="1">
      <c r="K917" s="42"/>
    </row>
    <row r="918" s="165" customFormat="1" ht="11.25" customHeight="1">
      <c r="K918" s="42"/>
    </row>
    <row r="919" s="165" customFormat="1" ht="11.25" customHeight="1">
      <c r="K919" s="42"/>
    </row>
    <row r="920" s="165" customFormat="1" ht="11.25" customHeight="1">
      <c r="K920" s="42"/>
    </row>
    <row r="921" s="165" customFormat="1" ht="11.25" customHeight="1">
      <c r="K921" s="42"/>
    </row>
    <row r="922" s="165" customFormat="1" ht="11.25" customHeight="1">
      <c r="K922" s="42"/>
    </row>
    <row r="923" s="165" customFormat="1" ht="11.25" customHeight="1">
      <c r="K923" s="42"/>
    </row>
    <row r="924" s="165" customFormat="1" ht="11.25" customHeight="1">
      <c r="K924" s="42"/>
    </row>
    <row r="925" s="165" customFormat="1" ht="11.25" customHeight="1">
      <c r="K925" s="42"/>
    </row>
    <row r="926" s="165" customFormat="1" ht="11.25" customHeight="1">
      <c r="K926" s="42"/>
    </row>
    <row r="927" s="165" customFormat="1" ht="11.25" customHeight="1">
      <c r="K927" s="42"/>
    </row>
    <row r="928" s="165" customFormat="1" ht="11.25" customHeight="1">
      <c r="K928" s="42"/>
    </row>
    <row r="929" s="165" customFormat="1" ht="11.25" customHeight="1">
      <c r="K929" s="42"/>
    </row>
    <row r="930" s="165" customFormat="1" ht="11.25" customHeight="1">
      <c r="K930" s="42"/>
    </row>
    <row r="931" s="165" customFormat="1" ht="11.25" customHeight="1">
      <c r="K931" s="42"/>
    </row>
    <row r="932" s="165" customFormat="1" ht="11.25" customHeight="1">
      <c r="K932" s="42"/>
    </row>
    <row r="933" s="165" customFormat="1" ht="11.25" customHeight="1">
      <c r="K933" s="42"/>
    </row>
    <row r="934" s="165" customFormat="1" ht="11.25" customHeight="1">
      <c r="K934" s="42"/>
    </row>
    <row r="935" s="165" customFormat="1" ht="11.25" customHeight="1">
      <c r="K935" s="42"/>
    </row>
    <row r="936" s="165" customFormat="1" ht="11.25" customHeight="1">
      <c r="K936" s="42"/>
    </row>
    <row r="937" s="165" customFormat="1" ht="11.25" customHeight="1">
      <c r="K937" s="42"/>
    </row>
    <row r="938" s="165" customFormat="1" ht="11.25" customHeight="1">
      <c r="K938" s="42"/>
    </row>
    <row r="939" s="165" customFormat="1" ht="11.25" customHeight="1">
      <c r="K939" s="42"/>
    </row>
    <row r="940" s="165" customFormat="1" ht="11.25" customHeight="1">
      <c r="K940" s="42"/>
    </row>
    <row r="941" s="165" customFormat="1" ht="11.25" customHeight="1">
      <c r="K941" s="42"/>
    </row>
    <row r="942" s="165" customFormat="1" ht="11.25" customHeight="1">
      <c r="K942" s="42"/>
    </row>
    <row r="943" s="165" customFormat="1" ht="11.25" customHeight="1">
      <c r="K943" s="42"/>
    </row>
    <row r="944" s="165" customFormat="1" ht="11.25" customHeight="1">
      <c r="K944" s="42"/>
    </row>
    <row r="945" s="165" customFormat="1" ht="11.25" customHeight="1">
      <c r="K945" s="42"/>
    </row>
    <row r="946" s="165" customFormat="1" ht="11.25" customHeight="1">
      <c r="K946" s="42"/>
    </row>
    <row r="947" s="165" customFormat="1" ht="11.25" customHeight="1">
      <c r="K947" s="42"/>
    </row>
    <row r="948" s="165" customFormat="1" ht="11.25" customHeight="1">
      <c r="K948" s="42"/>
    </row>
    <row r="949" s="165" customFormat="1" ht="11.25" customHeight="1">
      <c r="K949" s="42"/>
    </row>
    <row r="950" s="165" customFormat="1" ht="11.25" customHeight="1">
      <c r="K950" s="42"/>
    </row>
    <row r="951" s="165" customFormat="1" ht="11.25" customHeight="1">
      <c r="K951" s="42"/>
    </row>
    <row r="952" s="165" customFormat="1" ht="11.25" customHeight="1">
      <c r="K952" s="42"/>
    </row>
    <row r="953" s="165" customFormat="1" ht="11.25" customHeight="1">
      <c r="K953" s="42"/>
    </row>
    <row r="954" s="165" customFormat="1" ht="11.25" customHeight="1">
      <c r="K954" s="42"/>
    </row>
    <row r="955" s="165" customFormat="1" ht="11.25" customHeight="1">
      <c r="K955" s="42"/>
    </row>
    <row r="956" s="165" customFormat="1" ht="11.25" customHeight="1">
      <c r="K956" s="42"/>
    </row>
    <row r="957" s="165" customFormat="1" ht="11.25" customHeight="1">
      <c r="K957" s="42"/>
    </row>
    <row r="958" s="165" customFormat="1" ht="11.25" customHeight="1">
      <c r="K958" s="42"/>
    </row>
    <row r="959" s="165" customFormat="1" ht="11.25" customHeight="1">
      <c r="K959" s="42"/>
    </row>
    <row r="960" s="165" customFormat="1" ht="11.25" customHeight="1">
      <c r="K960" s="42"/>
    </row>
    <row r="961" s="165" customFormat="1" ht="11.25" customHeight="1">
      <c r="K961" s="42"/>
    </row>
    <row r="962" s="165" customFormat="1" ht="11.25" customHeight="1">
      <c r="K962" s="42"/>
    </row>
    <row r="963" s="165" customFormat="1" ht="11.25" customHeight="1">
      <c r="K963" s="42"/>
    </row>
    <row r="964" s="165" customFormat="1" ht="11.25" customHeight="1">
      <c r="K964" s="42"/>
    </row>
    <row r="965" s="165" customFormat="1" ht="11.25" customHeight="1">
      <c r="K965" s="42"/>
    </row>
    <row r="966" s="165" customFormat="1" ht="11.25" customHeight="1">
      <c r="K966" s="42"/>
    </row>
    <row r="967" s="165" customFormat="1" ht="11.25" customHeight="1">
      <c r="K967" s="42"/>
    </row>
    <row r="968" s="165" customFormat="1" ht="11.25" customHeight="1">
      <c r="K968" s="42"/>
    </row>
    <row r="969" s="165" customFormat="1" ht="11.25" customHeight="1">
      <c r="K969" s="42"/>
    </row>
    <row r="970" s="165" customFormat="1" ht="11.25" customHeight="1">
      <c r="K970" s="42"/>
    </row>
    <row r="971" s="165" customFormat="1" ht="11.25" customHeight="1">
      <c r="K971" s="42"/>
    </row>
    <row r="972" s="165" customFormat="1" ht="11.25" customHeight="1">
      <c r="K972" s="42"/>
    </row>
    <row r="973" s="165" customFormat="1" ht="11.25" customHeight="1">
      <c r="K973" s="42"/>
    </row>
    <row r="974" s="165" customFormat="1" ht="11.25" customHeight="1">
      <c r="K974" s="42"/>
    </row>
    <row r="975" s="165" customFormat="1" ht="11.25" customHeight="1">
      <c r="K975" s="42"/>
    </row>
    <row r="976" s="165" customFormat="1" ht="11.25" customHeight="1">
      <c r="K976" s="42"/>
    </row>
    <row r="977" s="165" customFormat="1" ht="11.25" customHeight="1">
      <c r="K977" s="42"/>
    </row>
    <row r="978" s="165" customFormat="1" ht="11.25" customHeight="1">
      <c r="K978" s="42"/>
    </row>
    <row r="979" s="165" customFormat="1" ht="11.25" customHeight="1">
      <c r="K979" s="42"/>
    </row>
    <row r="980" s="165" customFormat="1" ht="11.25" customHeight="1">
      <c r="K980" s="42"/>
    </row>
    <row r="981" s="165" customFormat="1" ht="11.25" customHeight="1">
      <c r="K981" s="42"/>
    </row>
    <row r="982" s="165" customFormat="1" ht="11.25" customHeight="1">
      <c r="K982" s="42"/>
    </row>
    <row r="983" s="165" customFormat="1" ht="11.25" customHeight="1">
      <c r="K983" s="42"/>
    </row>
    <row r="984" s="165" customFormat="1" ht="11.25" customHeight="1">
      <c r="K984" s="42"/>
    </row>
    <row r="985" s="165" customFormat="1" ht="11.25" customHeight="1">
      <c r="K985" s="42"/>
    </row>
    <row r="986" s="165" customFormat="1" ht="11.25" customHeight="1">
      <c r="K986" s="42"/>
    </row>
    <row r="987" s="165" customFormat="1" ht="11.25" customHeight="1">
      <c r="K987" s="42"/>
    </row>
    <row r="988" s="165" customFormat="1" ht="11.25" customHeight="1">
      <c r="K988" s="42"/>
    </row>
    <row r="989" s="165" customFormat="1" ht="11.25" customHeight="1">
      <c r="K989" s="42"/>
    </row>
    <row r="990" s="165" customFormat="1" ht="11.25" customHeight="1">
      <c r="K990" s="42"/>
    </row>
    <row r="991" s="165" customFormat="1" ht="11.25" customHeight="1">
      <c r="K991" s="42"/>
    </row>
    <row r="992" s="165" customFormat="1" ht="11.25" customHeight="1">
      <c r="K992" s="42"/>
    </row>
    <row r="993" s="165" customFormat="1" ht="11.25" customHeight="1">
      <c r="K993" s="42"/>
    </row>
    <row r="994" s="165" customFormat="1" ht="11.25" customHeight="1">
      <c r="K994" s="42"/>
    </row>
    <row r="995" s="165" customFormat="1" ht="11.25" customHeight="1">
      <c r="K995" s="42"/>
    </row>
    <row r="996" s="165" customFormat="1" ht="11.25" customHeight="1">
      <c r="K996" s="42"/>
    </row>
    <row r="997" s="165" customFormat="1" ht="11.25" customHeight="1">
      <c r="K997" s="42"/>
    </row>
    <row r="998" s="165" customFormat="1" ht="11.25" customHeight="1">
      <c r="K998" s="42"/>
    </row>
    <row r="999" s="165" customFormat="1" ht="11.25" customHeight="1">
      <c r="K999" s="42"/>
    </row>
    <row r="1000" s="165" customFormat="1" ht="11.25" customHeight="1">
      <c r="K1000" s="42"/>
    </row>
    <row r="1001" s="165" customFormat="1" ht="11.25" customHeight="1">
      <c r="K1001" s="42"/>
    </row>
    <row r="1002" s="165" customFormat="1" ht="11.25" customHeight="1">
      <c r="K1002" s="42"/>
    </row>
    <row r="1003" s="165" customFormat="1" ht="11.25" customHeight="1">
      <c r="K1003" s="42"/>
    </row>
    <row r="1004" s="165" customFormat="1" ht="11.25" customHeight="1">
      <c r="K1004" s="42"/>
    </row>
    <row r="1005" s="165" customFormat="1" ht="11.25" customHeight="1">
      <c r="K1005" s="42"/>
    </row>
    <row r="1006" s="165" customFormat="1" ht="11.25" customHeight="1">
      <c r="K1006" s="42"/>
    </row>
    <row r="1007" s="165" customFormat="1" ht="11.25" customHeight="1">
      <c r="K1007" s="42"/>
    </row>
    <row r="1008" s="165" customFormat="1" ht="11.25" customHeight="1">
      <c r="K1008" s="42"/>
    </row>
    <row r="1009" s="165" customFormat="1" ht="11.25" customHeight="1">
      <c r="K1009" s="42"/>
    </row>
    <row r="1010" s="165" customFormat="1" ht="11.25" customHeight="1">
      <c r="K1010" s="42"/>
    </row>
    <row r="1011" s="165" customFormat="1" ht="11.25" customHeight="1">
      <c r="K1011" s="42"/>
    </row>
    <row r="1012" s="165" customFormat="1" ht="11.25" customHeight="1">
      <c r="K1012" s="42"/>
    </row>
    <row r="1013" s="165" customFormat="1" ht="11.25" customHeight="1">
      <c r="K1013" s="42"/>
    </row>
    <row r="1014" s="165" customFormat="1" ht="11.25" customHeight="1">
      <c r="K1014" s="42"/>
    </row>
    <row r="1015" s="165" customFormat="1" ht="11.25" customHeight="1">
      <c r="K1015" s="42"/>
    </row>
    <row r="1016" s="165" customFormat="1" ht="11.25" customHeight="1">
      <c r="K1016" s="42"/>
    </row>
    <row r="1017" s="165" customFormat="1" ht="11.25" customHeight="1">
      <c r="K1017" s="42"/>
    </row>
    <row r="1018" s="165" customFormat="1" ht="11.25" customHeight="1">
      <c r="K1018" s="42"/>
    </row>
    <row r="1019" s="165" customFormat="1" ht="11.25" customHeight="1">
      <c r="K1019" s="42"/>
    </row>
    <row r="1020" s="165" customFormat="1" ht="11.25" customHeight="1">
      <c r="K1020" s="42"/>
    </row>
    <row r="1021" s="165" customFormat="1" ht="11.25" customHeight="1">
      <c r="K1021" s="42"/>
    </row>
    <row r="1022" s="165" customFormat="1" ht="11.25" customHeight="1">
      <c r="K1022" s="42"/>
    </row>
    <row r="1023" s="165" customFormat="1" ht="11.25" customHeight="1">
      <c r="K1023" s="42"/>
    </row>
    <row r="1024" s="165" customFormat="1" ht="11.25" customHeight="1">
      <c r="K1024" s="42"/>
    </row>
    <row r="1025" s="165" customFormat="1" ht="11.25" customHeight="1">
      <c r="K1025" s="42"/>
    </row>
    <row r="1026" s="165" customFormat="1" ht="11.25" customHeight="1">
      <c r="K1026" s="42"/>
    </row>
    <row r="1027" s="165" customFormat="1" ht="11.25" customHeight="1">
      <c r="K1027" s="42"/>
    </row>
    <row r="1028" s="165" customFormat="1" ht="11.25" customHeight="1">
      <c r="K1028" s="42"/>
    </row>
    <row r="1029" s="165" customFormat="1" ht="11.25" customHeight="1">
      <c r="K1029" s="42"/>
    </row>
    <row r="1030" s="165" customFormat="1" ht="11.25" customHeight="1">
      <c r="K1030" s="42"/>
    </row>
    <row r="1031" s="165" customFormat="1" ht="11.25" customHeight="1">
      <c r="K1031" s="42"/>
    </row>
    <row r="1032" s="165" customFormat="1" ht="11.25" customHeight="1">
      <c r="K1032" s="42"/>
    </row>
    <row r="1033" s="165" customFormat="1" ht="11.25" customHeight="1">
      <c r="K1033" s="42"/>
    </row>
    <row r="1034" s="165" customFormat="1" ht="11.25" customHeight="1">
      <c r="K1034" s="42"/>
    </row>
    <row r="1035" s="165" customFormat="1" ht="11.25" customHeight="1">
      <c r="K1035" s="42"/>
    </row>
    <row r="1036" s="165" customFormat="1" ht="11.25" customHeight="1">
      <c r="K1036" s="42"/>
    </row>
    <row r="1037" s="165" customFormat="1" ht="11.25" customHeight="1">
      <c r="K1037" s="42"/>
    </row>
    <row r="1038" s="165" customFormat="1" ht="11.25" customHeight="1">
      <c r="K1038" s="42"/>
    </row>
    <row r="1039" s="165" customFormat="1" ht="11.25" customHeight="1">
      <c r="K1039" s="42"/>
    </row>
    <row r="1040" s="165" customFormat="1" ht="11.25" customHeight="1">
      <c r="K1040" s="42"/>
    </row>
    <row r="1041" s="165" customFormat="1" ht="11.25" customHeight="1">
      <c r="K1041" s="42"/>
    </row>
    <row r="1042" s="165" customFormat="1" ht="11.25" customHeight="1">
      <c r="K1042" s="42"/>
    </row>
    <row r="1043" s="165" customFormat="1" ht="11.25" customHeight="1">
      <c r="K1043" s="42"/>
    </row>
    <row r="1044" s="165" customFormat="1" ht="11.25" customHeight="1">
      <c r="K1044" s="42"/>
    </row>
    <row r="1045" s="165" customFormat="1" ht="11.25" customHeight="1">
      <c r="K1045" s="42"/>
    </row>
    <row r="1046" s="165" customFormat="1" ht="11.25" customHeight="1">
      <c r="K1046" s="42"/>
    </row>
    <row r="1047" s="165" customFormat="1" ht="11.25" customHeight="1">
      <c r="K1047" s="42"/>
    </row>
    <row r="1048" s="165" customFormat="1" ht="11.25" customHeight="1">
      <c r="K1048" s="42"/>
    </row>
    <row r="1049" s="165" customFormat="1" ht="11.25" customHeight="1">
      <c r="K1049" s="42"/>
    </row>
    <row r="1050" s="165" customFormat="1" ht="11.25" customHeight="1">
      <c r="K1050" s="42"/>
    </row>
    <row r="1051" s="165" customFormat="1" ht="11.25" customHeight="1">
      <c r="K1051" s="42"/>
    </row>
    <row r="1052" s="165" customFormat="1" ht="11.25" customHeight="1">
      <c r="K1052" s="42"/>
    </row>
    <row r="1053" s="165" customFormat="1" ht="11.25" customHeight="1">
      <c r="K1053" s="42"/>
    </row>
    <row r="1054" s="165" customFormat="1" ht="11.25" customHeight="1">
      <c r="K1054" s="42"/>
    </row>
    <row r="1055" s="165" customFormat="1" ht="11.25" customHeight="1">
      <c r="K1055" s="42"/>
    </row>
    <row r="1056" s="165" customFormat="1" ht="11.25" customHeight="1">
      <c r="K1056" s="42"/>
    </row>
    <row r="1057" s="165" customFormat="1" ht="11.25" customHeight="1">
      <c r="K1057" s="42"/>
    </row>
    <row r="1058" s="165" customFormat="1" ht="11.25" customHeight="1">
      <c r="K1058" s="42"/>
    </row>
    <row r="1059" s="165" customFormat="1" ht="11.25" customHeight="1">
      <c r="K1059" s="42"/>
    </row>
    <row r="1060" s="165" customFormat="1" ht="11.25" customHeight="1">
      <c r="K1060" s="42"/>
    </row>
    <row r="1061" s="165" customFormat="1" ht="11.25" customHeight="1">
      <c r="K1061" s="42"/>
    </row>
    <row r="1062" s="165" customFormat="1" ht="11.25" customHeight="1">
      <c r="K1062" s="42"/>
    </row>
    <row r="1063" s="165" customFormat="1" ht="11.25" customHeight="1">
      <c r="K1063" s="42"/>
    </row>
    <row r="1064" s="165" customFormat="1" ht="11.25" customHeight="1">
      <c r="K1064" s="42"/>
    </row>
    <row r="1065" s="165" customFormat="1" ht="11.25" customHeight="1">
      <c r="K1065" s="42"/>
    </row>
    <row r="1066" s="165" customFormat="1" ht="11.25" customHeight="1">
      <c r="K1066" s="42"/>
    </row>
    <row r="1067" s="165" customFormat="1" ht="11.25" customHeight="1">
      <c r="K1067" s="42"/>
    </row>
    <row r="1068" s="165" customFormat="1" ht="11.25" customHeight="1">
      <c r="K1068" s="42"/>
    </row>
    <row r="1069" s="165" customFormat="1" ht="11.25" customHeight="1">
      <c r="K1069" s="42"/>
    </row>
    <row r="1070" s="165" customFormat="1" ht="11.25" customHeight="1">
      <c r="K1070" s="42"/>
    </row>
    <row r="1071" s="165" customFormat="1" ht="11.25" customHeight="1">
      <c r="K1071" s="42"/>
    </row>
    <row r="1072" s="165" customFormat="1" ht="11.25" customHeight="1">
      <c r="K1072" s="42"/>
    </row>
    <row r="1073" s="165" customFormat="1" ht="11.25" customHeight="1">
      <c r="K1073" s="42"/>
    </row>
    <row r="1074" s="165" customFormat="1" ht="11.25" customHeight="1">
      <c r="K1074" s="42"/>
    </row>
    <row r="1075" s="165" customFormat="1" ht="11.25" customHeight="1">
      <c r="K1075" s="42"/>
    </row>
    <row r="1076" s="165" customFormat="1" ht="11.25" customHeight="1">
      <c r="K1076" s="42"/>
    </row>
    <row r="1077" s="165" customFormat="1" ht="11.25" customHeight="1">
      <c r="K1077" s="42"/>
    </row>
    <row r="1078" s="165" customFormat="1" ht="11.25" customHeight="1">
      <c r="K1078" s="42"/>
    </row>
    <row r="1079" s="165" customFormat="1" ht="11.25" customHeight="1">
      <c r="K1079" s="42"/>
    </row>
    <row r="1080" s="165" customFormat="1" ht="11.25" customHeight="1">
      <c r="K1080" s="42"/>
    </row>
    <row r="1081" s="165" customFormat="1" ht="11.25" customHeight="1">
      <c r="K1081" s="42"/>
    </row>
    <row r="1082" s="165" customFormat="1" ht="11.25" customHeight="1">
      <c r="K1082" s="42"/>
    </row>
    <row r="1083" s="165" customFormat="1" ht="11.25" customHeight="1">
      <c r="K1083" s="42"/>
    </row>
    <row r="1084" s="165" customFormat="1" ht="11.25" customHeight="1">
      <c r="K1084" s="42"/>
    </row>
    <row r="1085" s="165" customFormat="1" ht="11.25" customHeight="1">
      <c r="K1085" s="42"/>
    </row>
    <row r="1086" s="165" customFormat="1" ht="11.25" customHeight="1">
      <c r="K1086" s="42"/>
    </row>
    <row r="1087" s="165" customFormat="1" ht="11.25" customHeight="1">
      <c r="K1087" s="42"/>
    </row>
    <row r="1088" s="165" customFormat="1" ht="11.25" customHeight="1">
      <c r="K1088" s="42"/>
    </row>
    <row r="1089" s="165" customFormat="1" ht="11.25" customHeight="1">
      <c r="K1089" s="42"/>
    </row>
    <row r="1090" s="165" customFormat="1" ht="11.25" customHeight="1">
      <c r="K1090" s="42"/>
    </row>
    <row r="1091" s="165" customFormat="1" ht="11.25" customHeight="1">
      <c r="K1091" s="42"/>
    </row>
    <row r="1092" s="165" customFormat="1" ht="11.25" customHeight="1">
      <c r="K1092" s="42"/>
    </row>
    <row r="1093" s="165" customFormat="1" ht="11.25" customHeight="1">
      <c r="K1093" s="42"/>
    </row>
    <row r="1094" s="165" customFormat="1" ht="11.25" customHeight="1">
      <c r="K1094" s="42"/>
    </row>
    <row r="1095" s="165" customFormat="1" ht="11.25" customHeight="1">
      <c r="K1095" s="42"/>
    </row>
    <row r="1096" s="165" customFormat="1" ht="11.25" customHeight="1">
      <c r="K1096" s="42"/>
    </row>
    <row r="1097" s="165" customFormat="1" ht="11.25" customHeight="1">
      <c r="K1097" s="42"/>
    </row>
    <row r="1098" s="165" customFormat="1" ht="11.25" customHeight="1">
      <c r="K1098" s="42"/>
    </row>
    <row r="1099" s="165" customFormat="1" ht="11.25" customHeight="1">
      <c r="K1099" s="42"/>
    </row>
    <row r="1100" s="165" customFormat="1" ht="11.25" customHeight="1">
      <c r="K1100" s="42"/>
    </row>
    <row r="1101" s="165" customFormat="1" ht="11.25" customHeight="1">
      <c r="K1101" s="42"/>
    </row>
    <row r="1102" s="165" customFormat="1" ht="11.25" customHeight="1">
      <c r="K1102" s="42"/>
    </row>
    <row r="1103" s="165" customFormat="1" ht="11.25" customHeight="1">
      <c r="K1103" s="42"/>
    </row>
    <row r="1104" s="165" customFormat="1" ht="11.25" customHeight="1">
      <c r="K1104" s="42"/>
    </row>
    <row r="1105" s="165" customFormat="1" ht="11.25" customHeight="1">
      <c r="K1105" s="42"/>
    </row>
    <row r="1106" s="165" customFormat="1" ht="11.25" customHeight="1">
      <c r="K1106" s="42"/>
    </row>
    <row r="1107" s="165" customFormat="1" ht="11.25" customHeight="1">
      <c r="K1107" s="42"/>
    </row>
    <row r="1108" s="165" customFormat="1" ht="11.25" customHeight="1">
      <c r="K1108" s="42"/>
    </row>
    <row r="1109" s="165" customFormat="1" ht="11.25" customHeight="1">
      <c r="K1109" s="42"/>
    </row>
    <row r="1110" s="165" customFormat="1" ht="11.25" customHeight="1">
      <c r="K1110" s="42"/>
    </row>
    <row r="1111" s="165" customFormat="1" ht="11.25" customHeight="1">
      <c r="K1111" s="42"/>
    </row>
    <row r="1112" s="165" customFormat="1" ht="11.25" customHeight="1">
      <c r="K1112" s="42"/>
    </row>
    <row r="1113" s="165" customFormat="1" ht="11.25" customHeight="1">
      <c r="K1113" s="42"/>
    </row>
    <row r="1114" s="165" customFormat="1" ht="11.25" customHeight="1">
      <c r="K1114" s="42"/>
    </row>
    <row r="1115" s="165" customFormat="1" ht="11.25" customHeight="1">
      <c r="K1115" s="42"/>
    </row>
    <row r="1116" s="165" customFormat="1" ht="11.25" customHeight="1">
      <c r="K1116" s="42"/>
    </row>
    <row r="1117" s="165" customFormat="1" ht="11.25" customHeight="1">
      <c r="K1117" s="42"/>
    </row>
    <row r="1118" s="165" customFormat="1" ht="11.25" customHeight="1">
      <c r="K1118" s="42"/>
    </row>
    <row r="1119" s="165" customFormat="1" ht="11.25" customHeight="1">
      <c r="K1119" s="42"/>
    </row>
    <row r="1120" s="165" customFormat="1" ht="11.25" customHeight="1">
      <c r="K1120" s="42"/>
    </row>
    <row r="1121" s="165" customFormat="1" ht="11.25" customHeight="1">
      <c r="K1121" s="42"/>
    </row>
    <row r="1122" s="165" customFormat="1" ht="11.25" customHeight="1">
      <c r="K1122" s="42"/>
    </row>
    <row r="1123" s="165" customFormat="1" ht="11.25" customHeight="1">
      <c r="K1123" s="42"/>
    </row>
    <row r="1124" s="165" customFormat="1" ht="11.25" customHeight="1">
      <c r="K1124" s="42"/>
    </row>
    <row r="1125" s="165" customFormat="1" ht="11.25" customHeight="1">
      <c r="K1125" s="42"/>
    </row>
    <row r="1126" s="165" customFormat="1" ht="11.25" customHeight="1">
      <c r="K1126" s="42"/>
    </row>
    <row r="1127" s="165" customFormat="1" ht="11.25" customHeight="1">
      <c r="K1127" s="42"/>
    </row>
    <row r="1128" s="165" customFormat="1" ht="11.25" customHeight="1">
      <c r="K1128" s="42"/>
    </row>
    <row r="1129" s="165" customFormat="1" ht="11.25" customHeight="1">
      <c r="K1129" s="42"/>
    </row>
    <row r="1130" s="165" customFormat="1" ht="11.25" customHeight="1">
      <c r="K1130" s="42"/>
    </row>
    <row r="1131" s="165" customFormat="1" ht="11.25" customHeight="1">
      <c r="K1131" s="42"/>
    </row>
    <row r="1132" s="165" customFormat="1" ht="11.25" customHeight="1">
      <c r="K1132" s="42"/>
    </row>
    <row r="1133" s="165" customFormat="1" ht="11.25" customHeight="1">
      <c r="K1133" s="42"/>
    </row>
    <row r="1134" s="165" customFormat="1" ht="11.25" customHeight="1">
      <c r="K1134" s="42"/>
    </row>
    <row r="1135" s="165" customFormat="1" ht="11.25" customHeight="1">
      <c r="K1135" s="42"/>
    </row>
    <row r="1136" s="165" customFormat="1" ht="11.25" customHeight="1">
      <c r="K1136" s="42"/>
    </row>
    <row r="1137" s="165" customFormat="1" ht="11.25" customHeight="1">
      <c r="K1137" s="42"/>
    </row>
    <row r="1138" s="165" customFormat="1" ht="11.25" customHeight="1">
      <c r="K1138" s="42"/>
    </row>
    <row r="1139" s="165" customFormat="1" ht="11.25" customHeight="1">
      <c r="K1139" s="42"/>
    </row>
    <row r="1140" s="165" customFormat="1" ht="11.25" customHeight="1">
      <c r="K1140" s="42"/>
    </row>
    <row r="1141" s="165" customFormat="1" ht="11.25" customHeight="1">
      <c r="K1141" s="42"/>
    </row>
    <row r="1142" s="165" customFormat="1" ht="11.25" customHeight="1">
      <c r="K1142" s="42"/>
    </row>
    <row r="1143" s="165" customFormat="1" ht="11.25" customHeight="1">
      <c r="K1143" s="42"/>
    </row>
    <row r="1144" s="165" customFormat="1" ht="11.25" customHeight="1">
      <c r="K1144" s="42"/>
    </row>
    <row r="1145" s="165" customFormat="1" ht="11.25" customHeight="1">
      <c r="K1145" s="42"/>
    </row>
    <row r="1146" s="165" customFormat="1" ht="11.25" customHeight="1">
      <c r="K1146" s="42"/>
    </row>
    <row r="1147" s="165" customFormat="1" ht="11.25" customHeight="1">
      <c r="K1147" s="42"/>
    </row>
    <row r="1148" s="165" customFormat="1" ht="11.25" customHeight="1">
      <c r="K1148" s="42"/>
    </row>
    <row r="1149" s="165" customFormat="1" ht="11.25" customHeight="1">
      <c r="K1149" s="42"/>
    </row>
    <row r="1150" s="165" customFormat="1" ht="11.25" customHeight="1">
      <c r="K1150" s="42"/>
    </row>
    <row r="1151" s="165" customFormat="1" ht="11.25" customHeight="1">
      <c r="K1151" s="42"/>
    </row>
    <row r="1152" s="165" customFormat="1" ht="11.25" customHeight="1">
      <c r="K1152" s="42"/>
    </row>
    <row r="1153" s="165" customFormat="1" ht="11.25" customHeight="1">
      <c r="K1153" s="42"/>
    </row>
    <row r="1154" s="165" customFormat="1" ht="11.25" customHeight="1">
      <c r="K1154" s="42"/>
    </row>
    <row r="1155" s="165" customFormat="1" ht="11.25" customHeight="1">
      <c r="K1155" s="42"/>
    </row>
    <row r="1156" s="165" customFormat="1" ht="11.25" customHeight="1">
      <c r="K1156" s="42"/>
    </row>
    <row r="1157" s="165" customFormat="1" ht="11.25" customHeight="1">
      <c r="K1157" s="42"/>
    </row>
    <row r="1158" s="165" customFormat="1" ht="11.25" customHeight="1">
      <c r="K1158" s="42"/>
    </row>
    <row r="1159" s="165" customFormat="1" ht="11.25" customHeight="1">
      <c r="K1159" s="42"/>
    </row>
    <row r="1160" s="165" customFormat="1" ht="11.25" customHeight="1">
      <c r="K1160" s="42"/>
    </row>
  </sheetData>
  <sheetProtection selectLockedCells="1" selectUnlockedCells="1"/>
  <mergeCells count="5">
    <mergeCell ref="A1:I1"/>
    <mergeCell ref="A2:F2"/>
    <mergeCell ref="B4:C4"/>
    <mergeCell ref="E4:F4"/>
    <mergeCell ref="H4:I4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fitToHeight="2" fitToWidth="1" horizontalDpi="300" verticalDpi="300" orientation="portrait" paperSize="9"/>
  <headerFooter alignWithMargins="0">
    <oddFooter>&amp;CPagina &amp;P di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K30"/>
  <sheetViews>
    <sheetView showGridLines="0" zoomScale="150" zoomScaleNormal="150" workbookViewId="0" topLeftCell="A1">
      <selection activeCell="A29" sqref="A29"/>
    </sheetView>
  </sheetViews>
  <sheetFormatPr defaultColWidth="9.140625" defaultRowHeight="11.25" customHeight="1"/>
  <cols>
    <col min="1" max="1" width="12.57421875" style="215" customWidth="1"/>
    <col min="2" max="3" width="7.57421875" style="216" customWidth="1"/>
    <col min="4" max="4" width="8.421875" style="216" customWidth="1"/>
    <col min="5" max="5" width="9.8515625" style="216" customWidth="1"/>
    <col min="6" max="6" width="0.71875" style="216" customWidth="1"/>
    <col min="7" max="7" width="9.8515625" style="216" customWidth="1"/>
    <col min="8" max="8" width="8.421875" style="216" customWidth="1"/>
    <col min="9" max="9" width="10.57421875" style="214" customWidth="1"/>
    <col min="10" max="10" width="9.140625" style="216" customWidth="1"/>
    <col min="11" max="16384" width="9.00390625" style="215" customWidth="1"/>
  </cols>
  <sheetData>
    <row r="1" spans="1:11" s="220" customFormat="1" ht="12.75" customHeight="1">
      <c r="A1" s="217" t="s">
        <v>722</v>
      </c>
      <c r="B1" s="218"/>
      <c r="C1" s="218"/>
      <c r="D1" s="218"/>
      <c r="E1" s="218"/>
      <c r="F1" s="218"/>
      <c r="G1" s="218"/>
      <c r="H1" s="218"/>
      <c r="I1" s="218"/>
      <c r="J1" s="218"/>
      <c r="K1" s="219" t="s">
        <v>28</v>
      </c>
    </row>
    <row r="2" spans="1:10" s="224" customFormat="1" ht="12.75" customHeight="1">
      <c r="A2" s="221" t="s">
        <v>723</v>
      </c>
      <c r="B2" s="222"/>
      <c r="C2" s="222"/>
      <c r="D2" s="223"/>
      <c r="E2" s="223"/>
      <c r="F2" s="223"/>
      <c r="G2" s="223"/>
      <c r="H2" s="223"/>
      <c r="I2" s="223"/>
      <c r="J2" s="223"/>
    </row>
    <row r="3" spans="1:10" ht="11.2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1.25" customHeight="1">
      <c r="A4" s="227" t="s">
        <v>724</v>
      </c>
      <c r="B4" s="228" t="s">
        <v>725</v>
      </c>
      <c r="C4" s="228"/>
      <c r="D4" s="228"/>
      <c r="E4" s="228"/>
      <c r="F4" s="229"/>
      <c r="G4" s="228" t="s">
        <v>726</v>
      </c>
      <c r="H4" s="228"/>
      <c r="I4" s="228"/>
      <c r="J4" s="228"/>
    </row>
    <row r="5" spans="1:10" ht="11.25" customHeight="1">
      <c r="A5" s="227"/>
      <c r="B5" s="230" t="s">
        <v>31</v>
      </c>
      <c r="C5" s="230"/>
      <c r="D5" s="230" t="s">
        <v>178</v>
      </c>
      <c r="E5" s="230"/>
      <c r="F5" s="231"/>
      <c r="G5" s="230" t="s">
        <v>31</v>
      </c>
      <c r="H5" s="230"/>
      <c r="I5" s="230" t="s">
        <v>178</v>
      </c>
      <c r="J5" s="230"/>
    </row>
    <row r="6" spans="1:10" ht="11.25" customHeight="1">
      <c r="A6" s="227"/>
      <c r="B6" s="232" t="s">
        <v>34</v>
      </c>
      <c r="C6" s="232" t="s">
        <v>727</v>
      </c>
      <c r="D6" s="232" t="s">
        <v>34</v>
      </c>
      <c r="E6" s="232" t="s">
        <v>728</v>
      </c>
      <c r="F6" s="233"/>
      <c r="G6" s="234" t="s">
        <v>34</v>
      </c>
      <c r="H6" s="234" t="s">
        <v>727</v>
      </c>
      <c r="I6" s="234" t="s">
        <v>34</v>
      </c>
      <c r="J6" s="234" t="s">
        <v>729</v>
      </c>
    </row>
    <row r="7" spans="1:10" ht="11.25" customHeight="1">
      <c r="A7" s="235"/>
      <c r="B7" s="214"/>
      <c r="C7" s="214"/>
      <c r="D7" s="214"/>
      <c r="E7" s="214"/>
      <c r="F7" s="214"/>
      <c r="G7" s="214"/>
      <c r="H7" s="214"/>
      <c r="J7" s="214"/>
    </row>
    <row r="8" spans="1:10" ht="11.25" customHeight="1">
      <c r="A8" s="236">
        <v>2014</v>
      </c>
      <c r="B8" s="176" t="s">
        <v>360</v>
      </c>
      <c r="C8" s="176" t="s">
        <v>342</v>
      </c>
      <c r="D8" s="176" t="s">
        <v>730</v>
      </c>
      <c r="E8" s="176" t="s">
        <v>731</v>
      </c>
      <c r="F8" s="176"/>
      <c r="G8" s="237" t="s">
        <v>732</v>
      </c>
      <c r="H8" s="237" t="s">
        <v>733</v>
      </c>
      <c r="I8" s="237" t="s">
        <v>734</v>
      </c>
      <c r="J8" s="237" t="s">
        <v>735</v>
      </c>
    </row>
    <row r="9" spans="1:10" ht="11.25" customHeight="1">
      <c r="A9" s="236">
        <v>2015</v>
      </c>
      <c r="B9" s="238" t="s">
        <v>408</v>
      </c>
      <c r="C9" s="238" t="s">
        <v>551</v>
      </c>
      <c r="D9" s="238" t="s">
        <v>730</v>
      </c>
      <c r="E9" s="238" t="s">
        <v>736</v>
      </c>
      <c r="F9" s="239"/>
      <c r="G9" s="238" t="s">
        <v>737</v>
      </c>
      <c r="H9" s="238" t="s">
        <v>738</v>
      </c>
      <c r="I9" s="238" t="s">
        <v>739</v>
      </c>
      <c r="J9" s="238" t="s">
        <v>740</v>
      </c>
    </row>
    <row r="10" spans="1:10" ht="11.25" customHeight="1">
      <c r="A10" s="235" t="s">
        <v>38</v>
      </c>
      <c r="B10" s="238">
        <v>70</v>
      </c>
      <c r="C10" s="238">
        <v>65</v>
      </c>
      <c r="D10" s="238">
        <v>7288</v>
      </c>
      <c r="E10" s="238">
        <v>7118</v>
      </c>
      <c r="F10" s="239"/>
      <c r="G10" s="238">
        <v>57268</v>
      </c>
      <c r="H10" s="238">
        <v>53572</v>
      </c>
      <c r="I10" s="238">
        <v>4336108</v>
      </c>
      <c r="J10" s="238">
        <v>4296299</v>
      </c>
    </row>
    <row r="11" spans="1:10" ht="11.25" customHeight="1">
      <c r="A11" s="235" t="s">
        <v>250</v>
      </c>
      <c r="B11" s="238">
        <v>70</v>
      </c>
      <c r="C11" s="238">
        <v>68</v>
      </c>
      <c r="D11" s="238">
        <v>6550</v>
      </c>
      <c r="E11" s="238">
        <v>6363</v>
      </c>
      <c r="F11" s="239"/>
      <c r="G11" s="238">
        <v>58913</v>
      </c>
      <c r="H11" s="238">
        <v>53440</v>
      </c>
      <c r="I11" s="238">
        <v>2831365</v>
      </c>
      <c r="J11" s="238">
        <v>2790974</v>
      </c>
    </row>
    <row r="12" spans="1:10" ht="11.25" customHeight="1">
      <c r="A12" s="235" t="s">
        <v>251</v>
      </c>
      <c r="B12" s="238">
        <v>70</v>
      </c>
      <c r="C12" s="238">
        <v>68</v>
      </c>
      <c r="D12" s="238">
        <v>7881</v>
      </c>
      <c r="E12" s="238">
        <v>7697</v>
      </c>
      <c r="F12" s="239"/>
      <c r="G12" s="238">
        <v>59043</v>
      </c>
      <c r="H12" s="238">
        <v>53662</v>
      </c>
      <c r="I12" s="238">
        <v>3830749</v>
      </c>
      <c r="J12" s="238">
        <v>3797680</v>
      </c>
    </row>
    <row r="13" spans="1:10" ht="11.25" customHeight="1">
      <c r="A13" s="235"/>
      <c r="B13" s="238"/>
      <c r="C13" s="238"/>
      <c r="D13" s="238"/>
      <c r="E13" s="238"/>
      <c r="F13" s="239"/>
      <c r="G13" s="238"/>
      <c r="H13" s="238"/>
      <c r="I13" s="238"/>
      <c r="J13" s="238"/>
    </row>
    <row r="14" spans="1:10" ht="11.25" customHeight="1">
      <c r="A14" s="240" t="s">
        <v>741</v>
      </c>
      <c r="B14" s="240"/>
      <c r="C14" s="240"/>
      <c r="D14" s="240"/>
      <c r="E14" s="240"/>
      <c r="F14" s="240"/>
      <c r="G14" s="240"/>
      <c r="H14" s="240"/>
      <c r="I14" s="240"/>
      <c r="J14" s="240"/>
    </row>
    <row r="15" spans="1:10" ht="11.25" customHeight="1">
      <c r="A15" s="235"/>
      <c r="B15" s="214"/>
      <c r="C15" s="214"/>
      <c r="D15" s="214"/>
      <c r="E15" s="214"/>
      <c r="F15" s="214"/>
      <c r="G15" s="214"/>
      <c r="H15" s="214"/>
      <c r="J15" s="214"/>
    </row>
    <row r="16" spans="1:10" ht="11.25" customHeight="1">
      <c r="A16" s="241" t="s">
        <v>742</v>
      </c>
      <c r="B16" s="237" t="s">
        <v>549</v>
      </c>
      <c r="C16" s="237" t="s">
        <v>549</v>
      </c>
      <c r="D16" s="237" t="s">
        <v>549</v>
      </c>
      <c r="E16" s="237" t="s">
        <v>549</v>
      </c>
      <c r="F16" s="237"/>
      <c r="G16" s="237">
        <v>557</v>
      </c>
      <c r="H16" s="237">
        <v>557</v>
      </c>
      <c r="I16" s="237">
        <v>33540</v>
      </c>
      <c r="J16" s="237">
        <v>33540</v>
      </c>
    </row>
    <row r="17" spans="1:10" ht="11.25" customHeight="1">
      <c r="A17" s="241" t="s">
        <v>743</v>
      </c>
      <c r="B17" s="237" t="s">
        <v>549</v>
      </c>
      <c r="C17" s="237" t="s">
        <v>549</v>
      </c>
      <c r="D17" s="237" t="s">
        <v>549</v>
      </c>
      <c r="E17" s="237" t="s">
        <v>549</v>
      </c>
      <c r="F17" s="237"/>
      <c r="G17" s="237">
        <v>756</v>
      </c>
      <c r="H17" s="237">
        <v>576</v>
      </c>
      <c r="I17" s="237">
        <v>30120</v>
      </c>
      <c r="J17" s="237">
        <v>29570</v>
      </c>
    </row>
    <row r="18" spans="1:10" ht="11.25" customHeight="1">
      <c r="A18" s="241" t="s">
        <v>744</v>
      </c>
      <c r="B18" s="237">
        <v>5</v>
      </c>
      <c r="C18" s="237">
        <v>3</v>
      </c>
      <c r="D18" s="237">
        <v>480</v>
      </c>
      <c r="E18" s="237">
        <v>435</v>
      </c>
      <c r="F18" s="237"/>
      <c r="G18" s="237">
        <v>470</v>
      </c>
      <c r="H18" s="237">
        <v>345</v>
      </c>
      <c r="I18" s="237">
        <v>38884</v>
      </c>
      <c r="J18" s="237">
        <v>34074</v>
      </c>
    </row>
    <row r="19" spans="1:10" ht="11.25" customHeight="1">
      <c r="A19" s="241" t="s">
        <v>745</v>
      </c>
      <c r="B19" s="237">
        <v>4</v>
      </c>
      <c r="C19" s="237">
        <v>4</v>
      </c>
      <c r="D19" s="237">
        <v>360</v>
      </c>
      <c r="E19" s="237">
        <v>360</v>
      </c>
      <c r="F19" s="237"/>
      <c r="G19" s="237">
        <v>16800</v>
      </c>
      <c r="H19" s="237">
        <v>14500</v>
      </c>
      <c r="I19" s="237">
        <v>1045000</v>
      </c>
      <c r="J19" s="237">
        <v>1045000</v>
      </c>
    </row>
    <row r="20" spans="1:10" ht="11.25" customHeight="1">
      <c r="A20" s="241" t="s">
        <v>746</v>
      </c>
      <c r="B20" s="237">
        <v>13</v>
      </c>
      <c r="C20" s="237">
        <v>13</v>
      </c>
      <c r="D20" s="237">
        <v>2400</v>
      </c>
      <c r="E20" s="237">
        <v>2395</v>
      </c>
      <c r="F20" s="237"/>
      <c r="G20" s="237">
        <v>2676</v>
      </c>
      <c r="H20" s="237">
        <v>2676</v>
      </c>
      <c r="I20" s="237">
        <v>190780</v>
      </c>
      <c r="J20" s="237">
        <v>190750</v>
      </c>
    </row>
    <row r="21" spans="1:10" ht="11.25" customHeight="1">
      <c r="A21" s="241" t="s">
        <v>747</v>
      </c>
      <c r="B21" s="237">
        <v>30</v>
      </c>
      <c r="C21" s="237">
        <v>30</v>
      </c>
      <c r="D21" s="237">
        <v>2400</v>
      </c>
      <c r="E21" s="237">
        <v>2300</v>
      </c>
      <c r="F21" s="237"/>
      <c r="G21" s="237">
        <v>2864</v>
      </c>
      <c r="H21" s="237">
        <v>2851</v>
      </c>
      <c r="I21" s="237">
        <v>215500</v>
      </c>
      <c r="J21" s="237">
        <v>204800</v>
      </c>
    </row>
    <row r="22" spans="1:10" ht="11.25" customHeight="1">
      <c r="A22" s="241" t="s">
        <v>748</v>
      </c>
      <c r="B22" s="237">
        <v>12</v>
      </c>
      <c r="C22" s="237">
        <v>12</v>
      </c>
      <c r="D22" s="237">
        <v>1680</v>
      </c>
      <c r="E22" s="237">
        <v>1680</v>
      </c>
      <c r="F22" s="237"/>
      <c r="G22" s="237">
        <v>6330</v>
      </c>
      <c r="H22" s="237">
        <v>5440</v>
      </c>
      <c r="I22" s="237">
        <v>399990</v>
      </c>
      <c r="J22" s="237">
        <v>399990</v>
      </c>
    </row>
    <row r="23" spans="1:10" ht="11.25" customHeight="1">
      <c r="A23" s="241" t="s">
        <v>749</v>
      </c>
      <c r="B23" s="237" t="s">
        <v>549</v>
      </c>
      <c r="C23" s="237" t="s">
        <v>549</v>
      </c>
      <c r="D23" s="237" t="s">
        <v>549</v>
      </c>
      <c r="E23" s="237" t="s">
        <v>549</v>
      </c>
      <c r="F23" s="237"/>
      <c r="G23" s="237">
        <v>20872</v>
      </c>
      <c r="H23" s="237">
        <v>19815</v>
      </c>
      <c r="I23" s="237">
        <v>1466913</v>
      </c>
      <c r="J23" s="237">
        <v>1466913</v>
      </c>
    </row>
    <row r="24" spans="1:10" ht="11.25" customHeight="1">
      <c r="A24" s="241" t="s">
        <v>750</v>
      </c>
      <c r="B24" s="237">
        <v>6</v>
      </c>
      <c r="C24" s="237">
        <v>6</v>
      </c>
      <c r="D24" s="237">
        <v>1000</v>
      </c>
      <c r="E24" s="237">
        <v>950</v>
      </c>
      <c r="F24" s="237"/>
      <c r="G24" s="237">
        <v>7500</v>
      </c>
      <c r="H24" s="237">
        <v>7300</v>
      </c>
      <c r="I24" s="237">
        <v>445000</v>
      </c>
      <c r="J24" s="237">
        <v>433500</v>
      </c>
    </row>
    <row r="25" spans="1:10" ht="11.25" customHeight="1">
      <c r="A25" s="241" t="s">
        <v>751</v>
      </c>
      <c r="B25" s="237"/>
      <c r="C25" s="237"/>
      <c r="D25" s="237"/>
      <c r="E25" s="237"/>
      <c r="F25" s="237"/>
      <c r="G25" s="237">
        <v>388</v>
      </c>
      <c r="H25" s="237">
        <v>376</v>
      </c>
      <c r="I25" s="237">
        <v>22328</v>
      </c>
      <c r="J25" s="237">
        <v>22318</v>
      </c>
    </row>
    <row r="26" spans="1:10" ht="12" customHeight="1">
      <c r="A26" s="242" t="s">
        <v>36</v>
      </c>
      <c r="B26" s="243">
        <v>70</v>
      </c>
      <c r="C26" s="243">
        <v>68</v>
      </c>
      <c r="D26" s="243">
        <v>8320</v>
      </c>
      <c r="E26" s="243">
        <v>8120</v>
      </c>
      <c r="F26" s="243"/>
      <c r="G26" s="243">
        <v>59213</v>
      </c>
      <c r="H26" s="243">
        <v>54436</v>
      </c>
      <c r="I26" s="243">
        <v>3888055</v>
      </c>
      <c r="J26" s="243">
        <v>3860455</v>
      </c>
    </row>
    <row r="27" spans="1:10" s="246" customFormat="1" ht="11.25" customHeight="1">
      <c r="A27" s="244"/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1" s="165" customFormat="1" ht="11.25" customHeight="1">
      <c r="A28" s="212" t="s">
        <v>719</v>
      </c>
      <c r="B28" s="164"/>
      <c r="C28" s="164"/>
      <c r="D28" s="164"/>
      <c r="E28" s="164"/>
      <c r="F28" s="164"/>
      <c r="G28" s="164"/>
      <c r="H28" s="164"/>
      <c r="I28" s="164"/>
      <c r="K28" s="42"/>
    </row>
    <row r="29" spans="1:10" ht="11.25" customHeight="1">
      <c r="A29" s="213" t="s">
        <v>721</v>
      </c>
      <c r="B29" s="214"/>
      <c r="C29" s="214"/>
      <c r="D29" s="214"/>
      <c r="E29" s="214"/>
      <c r="F29" s="214"/>
      <c r="G29" s="214"/>
      <c r="H29" s="214"/>
      <c r="J29" s="214"/>
    </row>
    <row r="30" spans="1:10" ht="11.25" customHeight="1">
      <c r="A30" s="235"/>
      <c r="B30" s="214"/>
      <c r="C30" s="214"/>
      <c r="D30" s="214"/>
      <c r="E30" s="214"/>
      <c r="F30" s="214"/>
      <c r="G30" s="214"/>
      <c r="H30" s="214"/>
      <c r="J30" s="214"/>
    </row>
  </sheetData>
  <sheetProtection selectLockedCells="1" selectUnlockedCells="1"/>
  <mergeCells count="8">
    <mergeCell ref="A4:A6"/>
    <mergeCell ref="B4:E4"/>
    <mergeCell ref="G4:J4"/>
    <mergeCell ref="B5:C5"/>
    <mergeCell ref="D5:E5"/>
    <mergeCell ref="G5:H5"/>
    <mergeCell ref="I5:J5"/>
    <mergeCell ref="A14:J14"/>
  </mergeCells>
  <hyperlinks>
    <hyperlink ref="K1" r:id="rId1" display="vai all’indice"/>
  </hyperlink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38"/>
  <dimension ref="A1:IV14"/>
  <sheetViews>
    <sheetView showGridLines="0" zoomScale="150" zoomScaleNormal="150" workbookViewId="0" topLeftCell="A1">
      <selection activeCell="A14" sqref="A14"/>
    </sheetView>
  </sheetViews>
  <sheetFormatPr defaultColWidth="9.140625" defaultRowHeight="11.25" customHeight="1"/>
  <cols>
    <col min="1" max="1" width="9.421875" style="235" customWidth="1"/>
    <col min="2" max="2" width="9.140625" style="214" customWidth="1"/>
    <col min="3" max="3" width="8.421875" style="214" customWidth="1"/>
    <col min="4" max="4" width="9.421875" style="214" customWidth="1"/>
    <col min="5" max="5" width="10.421875" style="214" customWidth="1"/>
    <col min="6" max="6" width="1.421875" style="214" customWidth="1"/>
    <col min="7" max="7" width="10.00390625" style="214" customWidth="1"/>
    <col min="8" max="8" width="8.421875" style="214" customWidth="1"/>
    <col min="9" max="9" width="7.57421875" style="214" customWidth="1"/>
    <col min="10" max="10" width="1.7109375" style="214" customWidth="1"/>
    <col min="11" max="11" width="9.00390625" style="214" customWidth="1"/>
    <col min="12" max="12" width="7.8515625" style="235" customWidth="1"/>
    <col min="13" max="13" width="8.28125" style="214" customWidth="1"/>
    <col min="14" max="16" width="9.00390625" style="235" customWidth="1"/>
    <col min="17" max="17" width="6.7109375" style="235" customWidth="1"/>
    <col min="18" max="16384" width="9.00390625" style="235" customWidth="1"/>
  </cols>
  <sheetData>
    <row r="1" spans="1:14" s="217" customFormat="1" ht="12.75" customHeight="1">
      <c r="A1" s="217" t="s">
        <v>752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M1" s="218"/>
      <c r="N1" s="247" t="s">
        <v>28</v>
      </c>
    </row>
    <row r="2" spans="1:13" ht="11.25" customHeight="1">
      <c r="A2" s="225"/>
      <c r="B2" s="239"/>
      <c r="C2" s="226"/>
      <c r="D2" s="226"/>
      <c r="E2" s="226"/>
      <c r="F2" s="226"/>
      <c r="G2" s="226"/>
      <c r="H2" s="226"/>
      <c r="I2" s="226"/>
      <c r="J2" s="226"/>
      <c r="K2" s="226"/>
      <c r="L2" s="248"/>
      <c r="M2" s="226"/>
    </row>
    <row r="3" spans="1:13" s="251" customFormat="1" ht="11.25" customHeight="1">
      <c r="A3" s="249" t="s">
        <v>130</v>
      </c>
      <c r="B3" s="249" t="s">
        <v>753</v>
      </c>
      <c r="C3" s="250" t="s">
        <v>754</v>
      </c>
      <c r="D3" s="250"/>
      <c r="E3" s="250"/>
      <c r="F3" s="229"/>
      <c r="G3" s="250" t="s">
        <v>755</v>
      </c>
      <c r="H3" s="250"/>
      <c r="I3" s="250"/>
      <c r="J3" s="229"/>
      <c r="K3" s="250" t="s">
        <v>756</v>
      </c>
      <c r="L3" s="250"/>
      <c r="M3" s="250"/>
    </row>
    <row r="4" spans="1:85" s="255" customFormat="1" ht="21" customHeight="1">
      <c r="A4" s="249"/>
      <c r="B4" s="249"/>
      <c r="C4" s="252" t="s">
        <v>34</v>
      </c>
      <c r="D4" s="252" t="s">
        <v>757</v>
      </c>
      <c r="E4" s="253" t="s">
        <v>758</v>
      </c>
      <c r="F4" s="254"/>
      <c r="G4" s="252" t="s">
        <v>34</v>
      </c>
      <c r="H4" s="252" t="s">
        <v>757</v>
      </c>
      <c r="I4" s="253" t="s">
        <v>758</v>
      </c>
      <c r="J4" s="254"/>
      <c r="K4" s="252" t="s">
        <v>34</v>
      </c>
      <c r="L4" s="252" t="s">
        <v>757</v>
      </c>
      <c r="M4" s="253" t="s">
        <v>758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</row>
    <row r="5" spans="1:256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85" ht="11.25" customHeight="1">
      <c r="A6" s="236">
        <v>2014</v>
      </c>
      <c r="B6" s="237" t="s">
        <v>759</v>
      </c>
      <c r="C6" s="237" t="s">
        <v>760</v>
      </c>
      <c r="D6" s="237" t="s">
        <v>549</v>
      </c>
      <c r="E6" s="237" t="s">
        <v>549</v>
      </c>
      <c r="F6" s="237"/>
      <c r="G6" s="237" t="s">
        <v>761</v>
      </c>
      <c r="H6" s="237" t="s">
        <v>549</v>
      </c>
      <c r="I6" s="237" t="s">
        <v>549</v>
      </c>
      <c r="J6" s="237"/>
      <c r="K6" s="237" t="s">
        <v>762</v>
      </c>
      <c r="L6" s="237" t="s">
        <v>549</v>
      </c>
      <c r="M6" s="237" t="s">
        <v>549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ht="11.25" customHeight="1">
      <c r="A7" s="236">
        <v>2015</v>
      </c>
      <c r="B7" s="237">
        <f aca="true" t="shared" si="0" ref="B7:B11">SUM(C7+G7+K7)</f>
        <v>2824717</v>
      </c>
      <c r="C7" s="237" t="s">
        <v>763</v>
      </c>
      <c r="D7" s="237" t="s">
        <v>764</v>
      </c>
      <c r="E7" s="237" t="s">
        <v>765</v>
      </c>
      <c r="F7" s="237"/>
      <c r="G7" s="237" t="s">
        <v>766</v>
      </c>
      <c r="H7" s="237" t="s">
        <v>767</v>
      </c>
      <c r="I7" s="237" t="s">
        <v>768</v>
      </c>
      <c r="J7" s="237"/>
      <c r="K7" s="237" t="s">
        <v>769</v>
      </c>
      <c r="L7" s="256" t="s">
        <v>770</v>
      </c>
      <c r="M7" s="256" t="s">
        <v>771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8" spans="1:85" ht="11.25" customHeight="1">
      <c r="A8" s="236">
        <v>2016</v>
      </c>
      <c r="B8" s="237">
        <f t="shared" si="0"/>
        <v>3025044</v>
      </c>
      <c r="C8" s="237">
        <v>1949930</v>
      </c>
      <c r="D8" s="237">
        <v>149592</v>
      </c>
      <c r="E8" s="237">
        <v>1800338</v>
      </c>
      <c r="F8" s="237"/>
      <c r="G8" s="237">
        <v>799563</v>
      </c>
      <c r="H8" s="237">
        <v>132315</v>
      </c>
      <c r="I8" s="237">
        <v>667248</v>
      </c>
      <c r="J8" s="237"/>
      <c r="K8" s="237">
        <v>275551</v>
      </c>
      <c r="L8" s="256">
        <v>63120</v>
      </c>
      <c r="M8" s="256">
        <v>212431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ht="11.25" customHeight="1">
      <c r="A9" s="236">
        <v>2017</v>
      </c>
      <c r="B9" s="237">
        <f t="shared" si="0"/>
        <v>1901435</v>
      </c>
      <c r="C9" s="237">
        <v>1244927</v>
      </c>
      <c r="D9" s="237">
        <v>155768</v>
      </c>
      <c r="E9" s="237">
        <v>1089159</v>
      </c>
      <c r="F9" s="237"/>
      <c r="G9" s="237">
        <v>463551</v>
      </c>
      <c r="H9" s="237">
        <v>78495</v>
      </c>
      <c r="I9" s="237">
        <v>385056</v>
      </c>
      <c r="J9" s="237"/>
      <c r="K9" s="237">
        <v>192957</v>
      </c>
      <c r="L9" s="256">
        <v>43702</v>
      </c>
      <c r="M9" s="256">
        <v>149255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</row>
    <row r="10" spans="1:85" ht="11.25" customHeight="1">
      <c r="A10" s="257">
        <v>2018</v>
      </c>
      <c r="B10" s="237">
        <f t="shared" si="0"/>
        <v>2596633</v>
      </c>
      <c r="C10" s="238">
        <v>1717684</v>
      </c>
      <c r="D10" s="238">
        <v>163064</v>
      </c>
      <c r="E10" s="238">
        <v>1554620</v>
      </c>
      <c r="F10" s="238"/>
      <c r="G10" s="238">
        <v>596523</v>
      </c>
      <c r="H10" s="238">
        <v>115904</v>
      </c>
      <c r="I10" s="238">
        <v>480619</v>
      </c>
      <c r="J10" s="238"/>
      <c r="K10" s="238">
        <v>282426</v>
      </c>
      <c r="L10" s="255">
        <v>58421</v>
      </c>
      <c r="M10" s="255">
        <v>224005</v>
      </c>
      <c r="N10"/>
      <c r="O10" s="239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1" spans="1:85" ht="11.25" customHeight="1">
      <c r="A11" s="258">
        <v>2019</v>
      </c>
      <c r="B11" s="259">
        <f t="shared" si="0"/>
        <v>2626748</v>
      </c>
      <c r="C11" s="259">
        <v>1730975</v>
      </c>
      <c r="D11" s="259">
        <v>217149</v>
      </c>
      <c r="E11" s="259">
        <v>1513826</v>
      </c>
      <c r="F11" s="259"/>
      <c r="G11" s="259">
        <v>595612</v>
      </c>
      <c r="H11" s="259">
        <v>113032</v>
      </c>
      <c r="I11" s="259">
        <v>482580</v>
      </c>
      <c r="J11" s="259"/>
      <c r="K11" s="259">
        <v>300161</v>
      </c>
      <c r="L11" s="260">
        <v>63352</v>
      </c>
      <c r="M11" s="260">
        <v>236809</v>
      </c>
      <c r="N11"/>
      <c r="O11" s="23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</row>
    <row r="12" spans="1:11" ht="11.25" customHeight="1">
      <c r="A12" s="261"/>
      <c r="B12" s="261"/>
      <c r="C12" s="262"/>
      <c r="D12" s="261"/>
      <c r="E12" s="261"/>
      <c r="F12" s="261"/>
      <c r="G12" s="261"/>
      <c r="H12" s="261"/>
      <c r="I12" s="262"/>
      <c r="J12" s="262"/>
      <c r="K12" s="261"/>
    </row>
    <row r="13" spans="1:11" s="165" customFormat="1" ht="11.25" customHeight="1">
      <c r="A13" s="212" t="s">
        <v>719</v>
      </c>
      <c r="B13" s="164"/>
      <c r="C13" s="164"/>
      <c r="D13" s="164"/>
      <c r="E13" s="164"/>
      <c r="F13" s="164"/>
      <c r="G13" s="164"/>
      <c r="H13" s="164"/>
      <c r="I13" s="164"/>
      <c r="K13" s="42"/>
    </row>
    <row r="14" spans="1:13" s="213" customFormat="1" ht="11.25" customHeight="1">
      <c r="A14" s="213" t="s">
        <v>721</v>
      </c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M14" s="263"/>
    </row>
  </sheetData>
  <sheetProtection selectLockedCells="1" selectUnlockedCells="1"/>
  <mergeCells count="5">
    <mergeCell ref="A3:A4"/>
    <mergeCell ref="B3:B4"/>
    <mergeCell ref="C3:E3"/>
    <mergeCell ref="G3:I3"/>
    <mergeCell ref="K3:M3"/>
  </mergeCells>
  <hyperlinks>
    <hyperlink ref="N1" r:id="rId1" display="vai all’indice"/>
  </hyperlink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41"/>
  <dimension ref="A1:X46"/>
  <sheetViews>
    <sheetView showGridLines="0" zoomScale="150" zoomScaleNormal="150" workbookViewId="0" topLeftCell="A1">
      <selection activeCell="A29" sqref="A29"/>
    </sheetView>
  </sheetViews>
  <sheetFormatPr defaultColWidth="9.140625" defaultRowHeight="11.25" customHeight="1"/>
  <cols>
    <col min="1" max="1" width="9.421875" style="235" customWidth="1"/>
    <col min="2" max="2" width="7.140625" style="214" customWidth="1"/>
    <col min="3" max="3" width="7.8515625" style="214" customWidth="1"/>
    <col min="4" max="4" width="1.1484375" style="214" customWidth="1"/>
    <col min="5" max="6" width="7.8515625" style="214" customWidth="1"/>
    <col min="7" max="7" width="0.71875" style="214" customWidth="1"/>
    <col min="8" max="8" width="7.57421875" style="214" customWidth="1"/>
    <col min="9" max="9" width="8.57421875" style="214" customWidth="1"/>
    <col min="10" max="10" width="6.8515625" style="264" customWidth="1"/>
    <col min="11" max="11" width="10.7109375" style="214" customWidth="1"/>
    <col min="13" max="13" width="9.00390625" style="265" customWidth="1"/>
    <col min="14" max="14" width="9.00390625" style="235" customWidth="1"/>
    <col min="15" max="16384" width="9.00390625" style="265" customWidth="1"/>
  </cols>
  <sheetData>
    <row r="1" spans="1:14" s="267" customFormat="1" ht="12.75" customHeight="1">
      <c r="A1" s="217" t="s">
        <v>772</v>
      </c>
      <c r="B1" s="218"/>
      <c r="C1" s="218"/>
      <c r="D1" s="218"/>
      <c r="E1" s="218"/>
      <c r="F1" s="218"/>
      <c r="G1" s="218"/>
      <c r="H1" s="218"/>
      <c r="I1" s="218"/>
      <c r="J1" s="266"/>
      <c r="K1" s="218"/>
      <c r="N1" s="247" t="s">
        <v>28</v>
      </c>
    </row>
    <row r="2" spans="1:14" s="267" customFormat="1" ht="12.75" customHeight="1">
      <c r="A2" s="268" t="s">
        <v>773</v>
      </c>
      <c r="B2" s="218"/>
      <c r="C2" s="218"/>
      <c r="D2" s="218"/>
      <c r="E2" s="218"/>
      <c r="F2" s="218"/>
      <c r="G2" s="218"/>
      <c r="H2" s="222"/>
      <c r="I2" s="218"/>
      <c r="J2" s="266"/>
      <c r="K2" s="218"/>
      <c r="N2" s="217"/>
    </row>
    <row r="3" spans="1:11" ht="11.25" customHeight="1">
      <c r="A3" s="225"/>
      <c r="B3" s="226"/>
      <c r="C3" s="226"/>
      <c r="D3" s="226"/>
      <c r="E3" s="226"/>
      <c r="F3" s="226"/>
      <c r="G3" s="226"/>
      <c r="H3" s="226"/>
      <c r="I3" s="226"/>
      <c r="J3" s="269"/>
      <c r="K3" s="226"/>
    </row>
    <row r="4" spans="1:14" s="272" customFormat="1" ht="11.25" customHeight="1">
      <c r="A4" s="227" t="s">
        <v>724</v>
      </c>
      <c r="B4" s="250" t="s">
        <v>774</v>
      </c>
      <c r="C4" s="250"/>
      <c r="D4" s="270"/>
      <c r="E4" s="250" t="s">
        <v>775</v>
      </c>
      <c r="F4" s="250"/>
      <c r="G4" s="271"/>
      <c r="H4" s="250" t="s">
        <v>776</v>
      </c>
      <c r="I4" s="250"/>
      <c r="J4" s="250"/>
      <c r="K4" s="250"/>
      <c r="N4" s="251"/>
    </row>
    <row r="5" spans="1:14" s="272" customFormat="1" ht="11.25" customHeight="1">
      <c r="A5" s="227"/>
      <c r="B5" s="273" t="s">
        <v>34</v>
      </c>
      <c r="C5" s="234" t="s">
        <v>727</v>
      </c>
      <c r="D5" s="274"/>
      <c r="E5" s="234" t="s">
        <v>34</v>
      </c>
      <c r="F5" s="234" t="s">
        <v>729</v>
      </c>
      <c r="G5" s="274"/>
      <c r="H5" s="234" t="s">
        <v>777</v>
      </c>
      <c r="I5" s="234" t="s">
        <v>778</v>
      </c>
      <c r="J5" s="275" t="s">
        <v>779</v>
      </c>
      <c r="K5" s="234" t="s">
        <v>780</v>
      </c>
      <c r="N5" s="251"/>
    </row>
    <row r="6" spans="1:14" s="272" customFormat="1" ht="11.25" customHeight="1">
      <c r="A6" s="227"/>
      <c r="B6" s="273"/>
      <c r="C6" s="234"/>
      <c r="D6" s="232"/>
      <c r="E6" s="234"/>
      <c r="F6" s="234"/>
      <c r="G6" s="232"/>
      <c r="H6" s="234"/>
      <c r="I6" s="234"/>
      <c r="J6" s="275"/>
      <c r="K6" s="234"/>
      <c r="N6" s="251"/>
    </row>
    <row r="7" spans="2:11" s="235" customFormat="1" ht="11.25" customHeight="1">
      <c r="B7" s="214"/>
      <c r="C7" s="214"/>
      <c r="D7" s="214"/>
      <c r="E7" s="214"/>
      <c r="F7" s="214"/>
      <c r="G7" s="214"/>
      <c r="H7" s="214"/>
      <c r="I7" s="214"/>
      <c r="J7" s="264"/>
      <c r="K7" s="214"/>
    </row>
    <row r="8" spans="1:14" s="235" customFormat="1" ht="11.25" customHeight="1">
      <c r="A8" s="236">
        <v>2014</v>
      </c>
      <c r="B8" s="237" t="s">
        <v>781</v>
      </c>
      <c r="C8" s="237" t="s">
        <v>782</v>
      </c>
      <c r="D8" s="237"/>
      <c r="E8" s="237" t="s">
        <v>783</v>
      </c>
      <c r="F8" s="237" t="s">
        <v>784</v>
      </c>
      <c r="G8" s="214"/>
      <c r="H8" s="237" t="s">
        <v>785</v>
      </c>
      <c r="I8" s="237" t="s">
        <v>786</v>
      </c>
      <c r="J8" s="276" t="s">
        <v>787</v>
      </c>
      <c r="K8" s="237" t="s">
        <v>788</v>
      </c>
      <c r="N8" s="277"/>
    </row>
    <row r="9" spans="1:15" s="235" customFormat="1" ht="11.25" customHeight="1">
      <c r="A9" s="236">
        <v>2015</v>
      </c>
      <c r="B9" s="176">
        <v>91436</v>
      </c>
      <c r="C9" s="176">
        <v>82761</v>
      </c>
      <c r="D9" s="176"/>
      <c r="E9" s="176">
        <v>1067416</v>
      </c>
      <c r="F9" s="176">
        <v>1013968</v>
      </c>
      <c r="G9" s="278"/>
      <c r="H9" s="176">
        <v>7117</v>
      </c>
      <c r="I9" s="176">
        <v>1006851</v>
      </c>
      <c r="J9" s="279">
        <v>13.5</v>
      </c>
      <c r="K9" s="176">
        <v>142821</v>
      </c>
      <c r="N9" s="277"/>
      <c r="O9" s="280"/>
    </row>
    <row r="10" spans="1:15" s="235" customFormat="1" ht="11.25" customHeight="1">
      <c r="A10" s="236">
        <v>2016</v>
      </c>
      <c r="B10" s="176">
        <v>91080</v>
      </c>
      <c r="C10" s="176">
        <v>83819</v>
      </c>
      <c r="D10" s="176"/>
      <c r="E10" s="176">
        <v>960603</v>
      </c>
      <c r="F10" s="176">
        <v>936523</v>
      </c>
      <c r="G10" s="278"/>
      <c r="H10" s="176">
        <v>6165</v>
      </c>
      <c r="I10" s="176">
        <v>930358</v>
      </c>
      <c r="J10" s="279">
        <v>12.8</v>
      </c>
      <c r="K10" s="176">
        <v>121919</v>
      </c>
      <c r="N10" s="277"/>
      <c r="O10" s="280"/>
    </row>
    <row r="11" spans="1:15" s="235" customFormat="1" ht="11.25" customHeight="1">
      <c r="A11" s="236">
        <v>2017</v>
      </c>
      <c r="B11" s="176">
        <v>90524</v>
      </c>
      <c r="C11" s="176">
        <v>83973</v>
      </c>
      <c r="D11" s="176"/>
      <c r="E11" s="176">
        <v>1005096</v>
      </c>
      <c r="F11" s="176">
        <v>918731</v>
      </c>
      <c r="G11" s="278"/>
      <c r="H11" s="176">
        <v>2049</v>
      </c>
      <c r="I11" s="176">
        <v>916682</v>
      </c>
      <c r="J11" s="279">
        <v>13.8</v>
      </c>
      <c r="K11" s="176">
        <v>138061</v>
      </c>
      <c r="N11" s="277"/>
      <c r="O11" s="280"/>
    </row>
    <row r="12" spans="1:15" s="235" customFormat="1" ht="11.25" customHeight="1">
      <c r="A12" s="236">
        <v>2018</v>
      </c>
      <c r="B12" s="176">
        <v>89875</v>
      </c>
      <c r="C12" s="176">
        <v>83670</v>
      </c>
      <c r="D12" s="176"/>
      <c r="E12" s="176">
        <v>1247704</v>
      </c>
      <c r="F12" s="176">
        <v>1213784</v>
      </c>
      <c r="G12" s="278"/>
      <c r="H12" s="176">
        <v>2404</v>
      </c>
      <c r="I12" s="176">
        <v>1211380</v>
      </c>
      <c r="J12" s="279" t="s">
        <v>789</v>
      </c>
      <c r="K12" s="176">
        <v>176952</v>
      </c>
      <c r="N12" s="277"/>
      <c r="O12" s="280"/>
    </row>
    <row r="13" spans="1:11" s="261" customFormat="1" ht="11.25" customHeight="1">
      <c r="A13" s="236"/>
      <c r="B13" s="281"/>
      <c r="C13" s="281"/>
      <c r="D13" s="281"/>
      <c r="E13" s="281"/>
      <c r="F13" s="281"/>
      <c r="G13" s="282"/>
      <c r="H13" s="281"/>
      <c r="I13" s="282"/>
      <c r="J13" s="262"/>
      <c r="K13" s="281"/>
    </row>
    <row r="14" spans="1:11" s="235" customFormat="1" ht="11.25" customHeight="1">
      <c r="A14" s="261"/>
      <c r="B14" s="283" t="s">
        <v>741</v>
      </c>
      <c r="C14" s="283"/>
      <c r="D14" s="283"/>
      <c r="E14" s="283"/>
      <c r="F14" s="283"/>
      <c r="G14" s="283"/>
      <c r="H14" s="283"/>
      <c r="I14" s="283"/>
      <c r="J14" s="283"/>
      <c r="K14" s="283"/>
    </row>
    <row r="15" spans="2:19" s="235" customFormat="1" ht="11.25" customHeight="1">
      <c r="B15" s="214"/>
      <c r="C15" s="264"/>
      <c r="D15" s="264"/>
      <c r="E15" s="284"/>
      <c r="F15" s="284"/>
      <c r="G15" s="284"/>
      <c r="H15" s="284"/>
      <c r="I15" s="284"/>
      <c r="J15" s="284"/>
      <c r="K15" s="214"/>
      <c r="M15" s="251"/>
      <c r="N15" s="251"/>
      <c r="O15" s="251"/>
      <c r="P15" s="251"/>
      <c r="Q15" s="251"/>
      <c r="R15" s="251"/>
      <c r="S15" s="251"/>
    </row>
    <row r="16" spans="1:19" s="235" customFormat="1" ht="11.25" customHeight="1">
      <c r="A16" s="235" t="s">
        <v>790</v>
      </c>
      <c r="B16" s="176">
        <v>620</v>
      </c>
      <c r="C16" s="176">
        <v>620</v>
      </c>
      <c r="D16" s="176"/>
      <c r="E16" s="176">
        <v>11500</v>
      </c>
      <c r="F16" s="176">
        <v>11500</v>
      </c>
      <c r="G16" s="176"/>
      <c r="H16" s="285" t="s">
        <v>549</v>
      </c>
      <c r="I16" s="286">
        <v>11500</v>
      </c>
      <c r="J16" s="279">
        <v>16.1</v>
      </c>
      <c r="K16" s="286">
        <v>1850</v>
      </c>
      <c r="M16" s="287"/>
      <c r="N16" s="288"/>
      <c r="O16" s="251"/>
      <c r="P16" s="251"/>
      <c r="Q16" s="251"/>
      <c r="R16" s="251"/>
      <c r="S16" s="251"/>
    </row>
    <row r="17" spans="1:19" s="235" customFormat="1" ht="11.25" customHeight="1">
      <c r="A17" s="235" t="s">
        <v>743</v>
      </c>
      <c r="B17" s="176">
        <v>2578</v>
      </c>
      <c r="C17" s="176">
        <v>2288</v>
      </c>
      <c r="D17" s="176"/>
      <c r="E17" s="176">
        <v>31668</v>
      </c>
      <c r="F17" s="176">
        <v>30956</v>
      </c>
      <c r="G17" s="176"/>
      <c r="H17" s="289">
        <v>156</v>
      </c>
      <c r="I17" s="176">
        <v>30800</v>
      </c>
      <c r="J17" s="279">
        <v>21.1</v>
      </c>
      <c r="K17" s="176">
        <v>6640</v>
      </c>
      <c r="M17" s="287"/>
      <c r="N17" s="288"/>
      <c r="O17" s="251"/>
      <c r="P17" s="251"/>
      <c r="Q17" s="251"/>
      <c r="R17" s="251"/>
      <c r="S17" s="251"/>
    </row>
    <row r="18" spans="1:13" s="235" customFormat="1" ht="11.25" customHeight="1">
      <c r="A18" s="235" t="s">
        <v>744</v>
      </c>
      <c r="B18" s="176">
        <v>7470</v>
      </c>
      <c r="C18" s="176">
        <v>7387</v>
      </c>
      <c r="D18" s="176"/>
      <c r="E18" s="176">
        <v>36878</v>
      </c>
      <c r="F18" s="176">
        <v>36878</v>
      </c>
      <c r="G18" s="176"/>
      <c r="H18" s="285" t="s">
        <v>549</v>
      </c>
      <c r="I18" s="286">
        <v>36878</v>
      </c>
      <c r="J18" s="279">
        <v>8.9</v>
      </c>
      <c r="K18" s="286">
        <v>3270</v>
      </c>
      <c r="M18" s="287"/>
    </row>
    <row r="19" spans="1:13" s="235" customFormat="1" ht="11.25" customHeight="1">
      <c r="A19" s="235" t="s">
        <v>745</v>
      </c>
      <c r="B19" s="176">
        <v>21008</v>
      </c>
      <c r="C19" s="176">
        <v>16008</v>
      </c>
      <c r="D19" s="176"/>
      <c r="E19" s="176">
        <v>128064</v>
      </c>
      <c r="F19" s="176">
        <v>96064</v>
      </c>
      <c r="G19" s="176"/>
      <c r="H19" s="285">
        <v>64</v>
      </c>
      <c r="I19" s="286">
        <v>96000</v>
      </c>
      <c r="J19" s="279">
        <v>12</v>
      </c>
      <c r="K19" s="286">
        <v>15360</v>
      </c>
      <c r="M19" s="287"/>
    </row>
    <row r="20" spans="1:13" s="235" customFormat="1" ht="11.25" customHeight="1">
      <c r="A20" s="235" t="s">
        <v>746</v>
      </c>
      <c r="B20" s="176">
        <v>5021</v>
      </c>
      <c r="C20" s="176">
        <v>4995</v>
      </c>
      <c r="D20" s="176"/>
      <c r="E20" s="176">
        <v>65550</v>
      </c>
      <c r="F20" s="176">
        <v>65550</v>
      </c>
      <c r="G20" s="176"/>
      <c r="H20" s="285">
        <v>550</v>
      </c>
      <c r="I20" s="286">
        <v>65000</v>
      </c>
      <c r="J20" s="279">
        <v>13.2</v>
      </c>
      <c r="K20" s="286">
        <v>8600</v>
      </c>
      <c r="M20" s="287"/>
    </row>
    <row r="21" spans="1:13" s="235" customFormat="1" ht="11.25" customHeight="1">
      <c r="A21" s="235" t="s">
        <v>747</v>
      </c>
      <c r="B21" s="176">
        <v>6501</v>
      </c>
      <c r="C21" s="176">
        <v>6471</v>
      </c>
      <c r="D21" s="176"/>
      <c r="E21" s="176">
        <v>50009</v>
      </c>
      <c r="F21" s="176">
        <v>47509</v>
      </c>
      <c r="G21" s="176"/>
      <c r="H21" s="285">
        <v>9</v>
      </c>
      <c r="I21" s="286">
        <v>47500</v>
      </c>
      <c r="J21" s="279">
        <v>14.2</v>
      </c>
      <c r="K21" s="286">
        <v>7125</v>
      </c>
      <c r="M21" s="287"/>
    </row>
    <row r="22" spans="1:13" s="235" customFormat="1" ht="11.25" customHeight="1">
      <c r="A22" s="235" t="s">
        <v>748</v>
      </c>
      <c r="B22" s="176">
        <v>11000</v>
      </c>
      <c r="C22" s="176">
        <v>10500</v>
      </c>
      <c r="D22" s="176"/>
      <c r="E22" s="176">
        <v>47200</v>
      </c>
      <c r="F22" s="176">
        <v>40000</v>
      </c>
      <c r="G22" s="176"/>
      <c r="H22" s="285" t="s">
        <v>549</v>
      </c>
      <c r="I22" s="286">
        <v>40000</v>
      </c>
      <c r="J22" s="279">
        <v>12.7</v>
      </c>
      <c r="K22" s="286">
        <v>6000</v>
      </c>
      <c r="M22" s="287"/>
    </row>
    <row r="23" spans="1:13" s="235" customFormat="1" ht="11.25" customHeight="1">
      <c r="A23" s="235" t="s">
        <v>749</v>
      </c>
      <c r="B23" s="176">
        <v>15100</v>
      </c>
      <c r="C23" s="176">
        <v>15050</v>
      </c>
      <c r="D23" s="176"/>
      <c r="E23" s="176">
        <v>191135</v>
      </c>
      <c r="F23" s="176">
        <v>191135</v>
      </c>
      <c r="G23" s="176"/>
      <c r="H23" s="285" t="s">
        <v>549</v>
      </c>
      <c r="I23" s="286">
        <v>191135</v>
      </c>
      <c r="J23" s="279">
        <v>14.1</v>
      </c>
      <c r="K23" s="286">
        <v>27000</v>
      </c>
      <c r="M23" s="287"/>
    </row>
    <row r="24" spans="1:13" s="235" customFormat="1" ht="11.25" customHeight="1">
      <c r="A24" s="235" t="s">
        <v>750</v>
      </c>
      <c r="B24" s="176">
        <v>18000</v>
      </c>
      <c r="C24" s="176">
        <v>17500</v>
      </c>
      <c r="D24" s="176"/>
      <c r="E24" s="176">
        <v>170000</v>
      </c>
      <c r="F24" s="176">
        <v>140000</v>
      </c>
      <c r="G24" s="176"/>
      <c r="H24" s="285" t="s">
        <v>549</v>
      </c>
      <c r="I24" s="286">
        <v>140000</v>
      </c>
      <c r="J24" s="279">
        <v>11.8</v>
      </c>
      <c r="K24" s="286">
        <v>20000</v>
      </c>
      <c r="M24" s="287"/>
    </row>
    <row r="25" spans="1:13" s="235" customFormat="1" ht="11.25" customHeight="1">
      <c r="A25" s="235" t="s">
        <v>751</v>
      </c>
      <c r="B25" s="176">
        <v>2200</v>
      </c>
      <c r="C25" s="176">
        <v>2198</v>
      </c>
      <c r="D25" s="176"/>
      <c r="E25" s="176">
        <v>8490</v>
      </c>
      <c r="F25" s="176">
        <v>8480</v>
      </c>
      <c r="G25" s="176"/>
      <c r="H25" s="285" t="s">
        <v>549</v>
      </c>
      <c r="I25" s="286">
        <v>8480</v>
      </c>
      <c r="J25" s="279">
        <v>14.3</v>
      </c>
      <c r="K25" s="286">
        <v>1215</v>
      </c>
      <c r="M25" s="287"/>
    </row>
    <row r="26" spans="1:13" s="251" customFormat="1" ht="12" customHeight="1">
      <c r="A26" s="242" t="s">
        <v>36</v>
      </c>
      <c r="B26" s="290">
        <v>89498</v>
      </c>
      <c r="C26" s="290">
        <v>83017</v>
      </c>
      <c r="D26" s="290"/>
      <c r="E26" s="290">
        <v>740494</v>
      </c>
      <c r="F26" s="290">
        <v>668072</v>
      </c>
      <c r="G26" s="290"/>
      <c r="H26" s="290">
        <v>779</v>
      </c>
      <c r="I26" s="290">
        <v>667293</v>
      </c>
      <c r="J26" s="291">
        <v>13.1</v>
      </c>
      <c r="K26" s="290">
        <v>97060</v>
      </c>
      <c r="M26" s="287"/>
    </row>
    <row r="27" spans="1:11" s="251" customFormat="1" ht="11.25" customHeight="1">
      <c r="A27" s="244"/>
      <c r="B27" s="283"/>
      <c r="C27" s="283"/>
      <c r="D27" s="283"/>
      <c r="E27" s="283"/>
      <c r="F27" s="283"/>
      <c r="G27" s="283"/>
      <c r="H27" s="292"/>
      <c r="I27" s="283"/>
      <c r="J27" s="293"/>
      <c r="K27" s="283"/>
    </row>
    <row r="28" spans="1:11" s="165" customFormat="1" ht="11.25" customHeight="1">
      <c r="A28" s="212" t="s">
        <v>719</v>
      </c>
      <c r="B28" s="164"/>
      <c r="C28" s="164"/>
      <c r="D28" s="164"/>
      <c r="E28" s="164"/>
      <c r="F28" s="164"/>
      <c r="G28" s="164"/>
      <c r="H28" s="164"/>
      <c r="I28" s="164"/>
      <c r="K28" s="42"/>
    </row>
    <row r="29" spans="1:13" s="213" customFormat="1" ht="11.25" customHeight="1">
      <c r="A29" s="213" t="s">
        <v>721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M29" s="263"/>
    </row>
    <row r="30" spans="1:24" s="235" customFormat="1" ht="11.25" customHeight="1">
      <c r="A30" s="241" t="s">
        <v>791</v>
      </c>
      <c r="B30" s="214"/>
      <c r="C30" s="214"/>
      <c r="D30" s="214"/>
      <c r="E30" s="214"/>
      <c r="F30" s="214"/>
      <c r="G30" s="214"/>
      <c r="H30" s="214"/>
      <c r="I30" s="214"/>
      <c r="J30" s="264"/>
      <c r="K30" s="214"/>
      <c r="L30" s="294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</row>
    <row r="31" spans="2:24" s="235" customFormat="1" ht="11.25" customHeight="1">
      <c r="B31" s="214"/>
      <c r="C31" s="214"/>
      <c r="D31" s="214"/>
      <c r="E31" s="214"/>
      <c r="F31" s="214"/>
      <c r="G31" s="214"/>
      <c r="H31" s="214"/>
      <c r="I31" s="214"/>
      <c r="J31" s="264"/>
      <c r="K31" s="214"/>
      <c r="L31" s="294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</row>
    <row r="32" spans="2:24" s="235" customFormat="1" ht="11.25" customHeight="1">
      <c r="B32" s="214"/>
      <c r="C32" s="214"/>
      <c r="D32" s="214"/>
      <c r="E32" s="214"/>
      <c r="F32" s="214"/>
      <c r="G32" s="214"/>
      <c r="H32" s="214"/>
      <c r="I32" s="214"/>
      <c r="J32" s="264"/>
      <c r="K32" s="214"/>
      <c r="L32" s="294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</row>
    <row r="33" spans="2:24" s="235" customFormat="1" ht="11.25" customHeight="1">
      <c r="B33" s="214"/>
      <c r="C33" s="214"/>
      <c r="D33" s="214"/>
      <c r="E33" s="214"/>
      <c r="F33" s="214"/>
      <c r="G33" s="214"/>
      <c r="H33" s="214"/>
      <c r="I33" s="214"/>
      <c r="J33" s="264"/>
      <c r="K33" s="214"/>
      <c r="L33" s="294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</row>
    <row r="34" spans="2:24" s="235" customFormat="1" ht="11.25" customHeight="1">
      <c r="B34" s="214"/>
      <c r="C34" s="214"/>
      <c r="D34" s="214"/>
      <c r="E34" s="214"/>
      <c r="F34" s="214"/>
      <c r="G34" s="214"/>
      <c r="H34" s="214"/>
      <c r="I34" s="214"/>
      <c r="J34" s="264"/>
      <c r="K34" s="214"/>
      <c r="L34" s="294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</row>
    <row r="35" spans="2:24" s="235" customFormat="1" ht="11.25" customHeight="1">
      <c r="B35" s="214"/>
      <c r="C35" s="214"/>
      <c r="D35" s="214"/>
      <c r="E35" s="214"/>
      <c r="F35" s="214"/>
      <c r="G35" s="214"/>
      <c r="H35" s="214"/>
      <c r="I35" s="214"/>
      <c r="J35" s="264"/>
      <c r="K35" s="214"/>
      <c r="L35" s="294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</row>
    <row r="36" spans="12:24" ht="11.25" customHeight="1">
      <c r="L36" s="294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</row>
    <row r="37" spans="12:24" ht="11.25" customHeight="1">
      <c r="L37" s="294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</row>
    <row r="38" spans="12:24" ht="11.25" customHeight="1">
      <c r="L38" s="294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</row>
    <row r="39" spans="12:24" ht="11.25" customHeight="1">
      <c r="L39" s="294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</row>
    <row r="40" spans="12:24" ht="11.25" customHeight="1">
      <c r="L40" s="294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</row>
    <row r="41" spans="12:24" ht="11.25" customHeight="1">
      <c r="L41" s="296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2:24" ht="11.25" customHeight="1"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</row>
    <row r="43" spans="12:24" ht="11.25" customHeight="1">
      <c r="L43" s="297"/>
      <c r="M43" s="272"/>
      <c r="N43" s="251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12:24" ht="11.25" customHeight="1">
      <c r="L44" s="297"/>
      <c r="M44" s="272"/>
      <c r="N44" s="251"/>
      <c r="O44" s="272"/>
      <c r="P44" s="272"/>
      <c r="Q44" s="272"/>
      <c r="R44" s="272"/>
      <c r="S44" s="272"/>
      <c r="T44" s="272"/>
      <c r="U44" s="272"/>
      <c r="V44" s="272"/>
      <c r="W44" s="272"/>
      <c r="X44" s="272"/>
    </row>
    <row r="45" spans="12:24" ht="11.25" customHeight="1">
      <c r="L45" s="297"/>
      <c r="M45" s="272"/>
      <c r="N45" s="251"/>
      <c r="O45" s="272"/>
      <c r="P45" s="272"/>
      <c r="Q45" s="272"/>
      <c r="R45" s="272"/>
      <c r="S45" s="272"/>
      <c r="T45" s="272"/>
      <c r="U45" s="272"/>
      <c r="V45" s="272"/>
      <c r="W45" s="272"/>
      <c r="X45" s="272"/>
    </row>
    <row r="46" spans="12:24" ht="11.25" customHeight="1">
      <c r="L46" s="297"/>
      <c r="M46" s="272"/>
      <c r="N46" s="251"/>
      <c r="O46" s="272"/>
      <c r="P46" s="272"/>
      <c r="Q46" s="272"/>
      <c r="R46" s="272"/>
      <c r="S46" s="272"/>
      <c r="T46" s="272"/>
      <c r="U46" s="272"/>
      <c r="V46" s="272"/>
      <c r="W46" s="272"/>
      <c r="X46" s="272"/>
    </row>
  </sheetData>
  <sheetProtection selectLockedCells="1" selectUnlockedCells="1"/>
  <mergeCells count="13">
    <mergeCell ref="A4:A6"/>
    <mergeCell ref="B4:C4"/>
    <mergeCell ref="E4:F4"/>
    <mergeCell ref="H4:K4"/>
    <mergeCell ref="B5:B6"/>
    <mergeCell ref="C5:C6"/>
    <mergeCell ref="E5:E6"/>
    <mergeCell ref="F5:F6"/>
    <mergeCell ref="H5:H6"/>
    <mergeCell ref="I5:I6"/>
    <mergeCell ref="J5:J6"/>
    <mergeCell ref="K5:K6"/>
    <mergeCell ref="B14:K14"/>
  </mergeCells>
  <hyperlinks>
    <hyperlink ref="N1" r:id="rId1" display="vai all’indice"/>
  </hyperlink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32"/>
  <dimension ref="A1:O26"/>
  <sheetViews>
    <sheetView showGridLines="0" zoomScale="150" zoomScaleNormal="150" workbookViewId="0" topLeftCell="A1">
      <selection activeCell="L1" sqref="L1"/>
    </sheetView>
  </sheetViews>
  <sheetFormatPr defaultColWidth="9.140625" defaultRowHeight="11.25" customHeight="1"/>
  <cols>
    <col min="1" max="1" width="13.140625" style="42" customWidth="1"/>
    <col min="2" max="10" width="10.57421875" style="42" customWidth="1"/>
    <col min="11" max="15" width="9.00390625" style="42" customWidth="1"/>
    <col min="16" max="16384" width="9.00390625" style="163" customWidth="1"/>
  </cols>
  <sheetData>
    <row r="1" spans="1:12" ht="12.75" customHeight="1">
      <c r="A1" s="143" t="s">
        <v>792</v>
      </c>
      <c r="L1" s="4" t="s">
        <v>28</v>
      </c>
    </row>
    <row r="2" ht="12.75" customHeight="1">
      <c r="A2" s="143"/>
    </row>
    <row r="3" spans="1:11" ht="11.25" customHeight="1">
      <c r="A3" s="298" t="s">
        <v>793</v>
      </c>
      <c r="B3" s="299" t="s">
        <v>794</v>
      </c>
      <c r="C3" s="299"/>
      <c r="D3" s="299"/>
      <c r="E3" s="299"/>
      <c r="F3" s="299" t="s">
        <v>795</v>
      </c>
      <c r="G3" s="299" t="s">
        <v>796</v>
      </c>
      <c r="H3" s="300" t="s">
        <v>797</v>
      </c>
      <c r="I3" s="300" t="s">
        <v>798</v>
      </c>
      <c r="J3" s="299" t="s">
        <v>34</v>
      </c>
      <c r="K3" s="60"/>
    </row>
    <row r="4" spans="1:11" ht="20.25" customHeight="1">
      <c r="A4" s="298"/>
      <c r="B4" s="252" t="s">
        <v>799</v>
      </c>
      <c r="C4" s="252" t="s">
        <v>800</v>
      </c>
      <c r="D4" s="254" t="s">
        <v>801</v>
      </c>
      <c r="E4" s="252" t="s">
        <v>34</v>
      </c>
      <c r="F4" s="299"/>
      <c r="G4" s="299"/>
      <c r="H4" s="300"/>
      <c r="I4" s="300"/>
      <c r="J4" s="299"/>
      <c r="K4" s="60"/>
    </row>
    <row r="5" spans="1:11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11.25" customHeight="1">
      <c r="A6" s="21">
        <v>2014</v>
      </c>
      <c r="B6" s="179">
        <v>65339</v>
      </c>
      <c r="C6" s="46" t="s">
        <v>802</v>
      </c>
      <c r="D6" s="46" t="s">
        <v>803</v>
      </c>
      <c r="E6" s="46" t="s">
        <v>804</v>
      </c>
      <c r="F6" s="179" t="s">
        <v>805</v>
      </c>
      <c r="G6" s="46" t="s">
        <v>806</v>
      </c>
      <c r="H6" s="46" t="s">
        <v>807</v>
      </c>
      <c r="I6" s="46" t="s">
        <v>808</v>
      </c>
      <c r="J6" s="46" t="s">
        <v>809</v>
      </c>
      <c r="K6" s="188"/>
    </row>
    <row r="7" spans="1:11" ht="11.25" customHeight="1">
      <c r="A7" s="21">
        <v>2015</v>
      </c>
      <c r="B7" s="179">
        <v>82606</v>
      </c>
      <c r="C7" s="46" t="s">
        <v>810</v>
      </c>
      <c r="D7" s="46" t="s">
        <v>811</v>
      </c>
      <c r="E7" s="46" t="s">
        <v>812</v>
      </c>
      <c r="F7" s="179" t="s">
        <v>813</v>
      </c>
      <c r="G7" s="46" t="s">
        <v>814</v>
      </c>
      <c r="H7" s="46" t="s">
        <v>815</v>
      </c>
      <c r="I7" s="46" t="s">
        <v>816</v>
      </c>
      <c r="J7" s="46" t="s">
        <v>817</v>
      </c>
      <c r="K7" s="188"/>
    </row>
    <row r="8" spans="1:11" ht="11.25" customHeight="1">
      <c r="A8" s="21" t="s">
        <v>38</v>
      </c>
      <c r="B8" s="179">
        <v>68322</v>
      </c>
      <c r="C8" s="46" t="s">
        <v>818</v>
      </c>
      <c r="D8" s="46" t="s">
        <v>819</v>
      </c>
      <c r="E8" s="46" t="s">
        <v>820</v>
      </c>
      <c r="F8" s="179" t="s">
        <v>821</v>
      </c>
      <c r="G8" s="46" t="s">
        <v>822</v>
      </c>
      <c r="H8" s="46" t="s">
        <v>823</v>
      </c>
      <c r="I8" s="46" t="s">
        <v>824</v>
      </c>
      <c r="J8" s="46" t="s">
        <v>825</v>
      </c>
      <c r="K8" s="188"/>
    </row>
    <row r="9" spans="1:11" ht="11.25" customHeight="1">
      <c r="A9" s="21" t="s">
        <v>250</v>
      </c>
      <c r="B9" s="179">
        <v>63513</v>
      </c>
      <c r="C9" s="46">
        <v>32091</v>
      </c>
      <c r="D9" s="46">
        <v>21281</v>
      </c>
      <c r="E9" s="46">
        <v>116885</v>
      </c>
      <c r="F9" s="179">
        <v>65012</v>
      </c>
      <c r="G9" s="46">
        <v>604</v>
      </c>
      <c r="H9" s="46">
        <v>87880</v>
      </c>
      <c r="I9" s="46">
        <v>2632</v>
      </c>
      <c r="J9" s="46">
        <v>273013</v>
      </c>
      <c r="K9" s="188"/>
    </row>
    <row r="10" spans="1:11" ht="11.25" customHeight="1">
      <c r="A10" s="21"/>
      <c r="B10" s="179"/>
      <c r="C10" s="46"/>
      <c r="D10" s="46"/>
      <c r="E10" s="46"/>
      <c r="F10" s="179"/>
      <c r="G10" s="46"/>
      <c r="H10" s="46"/>
      <c r="I10" s="46"/>
      <c r="J10" s="46"/>
      <c r="K10" s="60"/>
    </row>
    <row r="11" spans="1:11" ht="11.25" customHeight="1">
      <c r="A11" s="21"/>
      <c r="B11" s="61" t="s">
        <v>826</v>
      </c>
      <c r="C11" s="61"/>
      <c r="D11" s="61"/>
      <c r="E11" s="61"/>
      <c r="F11" s="61"/>
      <c r="G11" s="61"/>
      <c r="H11" s="61"/>
      <c r="I11" s="61"/>
      <c r="J11" s="61"/>
      <c r="K11" s="60"/>
    </row>
    <row r="12" spans="1:10" ht="11.25" customHeight="1">
      <c r="A12" s="21"/>
      <c r="B12" s="61"/>
      <c r="C12" s="61"/>
      <c r="D12" s="61"/>
      <c r="E12" s="61"/>
      <c r="F12" s="61"/>
      <c r="G12" s="61"/>
      <c r="H12" s="61"/>
      <c r="I12" s="61"/>
      <c r="J12" s="61"/>
    </row>
    <row r="13" spans="1:12" ht="11.25" customHeight="1">
      <c r="A13" s="42" t="s">
        <v>827</v>
      </c>
      <c r="B13" s="179">
        <v>9</v>
      </c>
      <c r="C13" s="179">
        <v>38</v>
      </c>
      <c r="D13" s="179">
        <v>144</v>
      </c>
      <c r="E13" s="179">
        <v>191</v>
      </c>
      <c r="F13" s="179">
        <v>613</v>
      </c>
      <c r="G13" s="179">
        <v>1</v>
      </c>
      <c r="H13" s="179">
        <v>182</v>
      </c>
      <c r="I13" s="179">
        <v>14</v>
      </c>
      <c r="J13" s="179">
        <f aca="true" t="shared" si="0" ref="J13:J24">SUM(E13:I13)</f>
        <v>1001</v>
      </c>
      <c r="K13" s="51"/>
      <c r="L13" s="295"/>
    </row>
    <row r="14" spans="1:12" ht="11.25" customHeight="1">
      <c r="A14" s="42" t="s">
        <v>743</v>
      </c>
      <c r="B14" s="179">
        <v>1719</v>
      </c>
      <c r="C14" s="179">
        <v>1173</v>
      </c>
      <c r="D14" s="179">
        <v>507</v>
      </c>
      <c r="E14" s="179">
        <v>3399</v>
      </c>
      <c r="F14" s="179">
        <v>5341</v>
      </c>
      <c r="G14" s="179">
        <v>8</v>
      </c>
      <c r="H14" s="179">
        <v>3230</v>
      </c>
      <c r="I14" s="179">
        <v>273</v>
      </c>
      <c r="J14" s="179">
        <f t="shared" si="0"/>
        <v>12251</v>
      </c>
      <c r="K14" s="51"/>
      <c r="L14" s="295"/>
    </row>
    <row r="15" spans="1:12" ht="11.25" customHeight="1">
      <c r="A15" s="42" t="s">
        <v>744</v>
      </c>
      <c r="B15" s="179">
        <v>6353</v>
      </c>
      <c r="C15" s="179">
        <v>2159</v>
      </c>
      <c r="D15" s="179">
        <v>1791</v>
      </c>
      <c r="E15" s="179">
        <v>10303</v>
      </c>
      <c r="F15" s="179">
        <v>7264</v>
      </c>
      <c r="G15" s="179">
        <v>125</v>
      </c>
      <c r="H15" s="179">
        <v>66290</v>
      </c>
      <c r="I15" s="179">
        <v>1613</v>
      </c>
      <c r="J15" s="179">
        <f t="shared" si="0"/>
        <v>85595</v>
      </c>
      <c r="K15" s="51"/>
      <c r="L15" s="295"/>
    </row>
    <row r="16" spans="1:12" ht="11.25" customHeight="1">
      <c r="A16" s="42" t="s">
        <v>745</v>
      </c>
      <c r="B16" s="179">
        <v>14306</v>
      </c>
      <c r="C16" s="179">
        <v>4231</v>
      </c>
      <c r="D16" s="179">
        <v>2503</v>
      </c>
      <c r="E16" s="179">
        <v>21040</v>
      </c>
      <c r="F16" s="179">
        <v>23521</v>
      </c>
      <c r="G16" s="179">
        <v>9</v>
      </c>
      <c r="H16" s="179">
        <v>2188</v>
      </c>
      <c r="I16" s="179">
        <v>129</v>
      </c>
      <c r="J16" s="179">
        <f t="shared" si="0"/>
        <v>46887</v>
      </c>
      <c r="K16" s="51"/>
      <c r="L16" s="295"/>
    </row>
    <row r="17" spans="1:12" ht="11.25" customHeight="1">
      <c r="A17" s="42" t="s">
        <v>746</v>
      </c>
      <c r="B17" s="179">
        <v>3987</v>
      </c>
      <c r="C17" s="179">
        <v>1728</v>
      </c>
      <c r="D17" s="179">
        <v>1698</v>
      </c>
      <c r="E17" s="179">
        <v>7413</v>
      </c>
      <c r="F17" s="179">
        <v>1001</v>
      </c>
      <c r="G17" s="179">
        <v>26</v>
      </c>
      <c r="H17" s="179">
        <v>584</v>
      </c>
      <c r="I17" s="179">
        <v>36</v>
      </c>
      <c r="J17" s="179">
        <f t="shared" si="0"/>
        <v>9060</v>
      </c>
      <c r="K17" s="51"/>
      <c r="L17" s="295"/>
    </row>
    <row r="18" spans="1:12" ht="11.25" customHeight="1">
      <c r="A18" s="42" t="s">
        <v>747</v>
      </c>
      <c r="B18" s="179">
        <v>8685</v>
      </c>
      <c r="C18" s="179">
        <v>1284</v>
      </c>
      <c r="D18" s="179">
        <v>3222</v>
      </c>
      <c r="E18" s="179">
        <v>13191</v>
      </c>
      <c r="F18" s="179">
        <v>1005</v>
      </c>
      <c r="G18" s="179">
        <v>31</v>
      </c>
      <c r="H18" s="179">
        <v>495</v>
      </c>
      <c r="I18" s="179">
        <v>52</v>
      </c>
      <c r="J18" s="179">
        <f t="shared" si="0"/>
        <v>14774</v>
      </c>
      <c r="K18" s="51"/>
      <c r="L18" s="295"/>
    </row>
    <row r="19" spans="1:12" ht="11.25" customHeight="1">
      <c r="A19" s="42" t="s">
        <v>748</v>
      </c>
      <c r="B19" s="179">
        <v>6260</v>
      </c>
      <c r="C19" s="179">
        <v>2051</v>
      </c>
      <c r="D19" s="179">
        <v>3237</v>
      </c>
      <c r="E19" s="179">
        <v>11548</v>
      </c>
      <c r="F19" s="179">
        <v>6736</v>
      </c>
      <c r="G19" s="179">
        <v>5</v>
      </c>
      <c r="H19" s="179">
        <v>1451</v>
      </c>
      <c r="I19" s="179">
        <v>74</v>
      </c>
      <c r="J19" s="179">
        <f t="shared" si="0"/>
        <v>19814</v>
      </c>
      <c r="K19" s="51"/>
      <c r="L19" s="295"/>
    </row>
    <row r="20" spans="1:12" ht="11.25" customHeight="1">
      <c r="A20" s="42" t="s">
        <v>749</v>
      </c>
      <c r="B20" s="179">
        <v>7661</v>
      </c>
      <c r="C20" s="179">
        <v>1974</v>
      </c>
      <c r="D20" s="179">
        <v>3561</v>
      </c>
      <c r="E20" s="179">
        <v>13196</v>
      </c>
      <c r="F20" s="179">
        <v>4913</v>
      </c>
      <c r="G20" s="179">
        <v>19</v>
      </c>
      <c r="H20" s="179">
        <v>3095</v>
      </c>
      <c r="I20" s="179">
        <v>23</v>
      </c>
      <c r="J20" s="179">
        <f t="shared" si="0"/>
        <v>21246</v>
      </c>
      <c r="K20" s="51"/>
      <c r="L20" s="295"/>
    </row>
    <row r="21" spans="1:12" ht="11.25" customHeight="1">
      <c r="A21" s="42" t="s">
        <v>750</v>
      </c>
      <c r="B21" s="179">
        <v>12478</v>
      </c>
      <c r="C21" s="179">
        <v>4328</v>
      </c>
      <c r="D21" s="179">
        <v>1966</v>
      </c>
      <c r="E21" s="179">
        <v>18772</v>
      </c>
      <c r="F21" s="179">
        <v>5647</v>
      </c>
      <c r="G21" s="179">
        <v>146</v>
      </c>
      <c r="H21" s="179">
        <v>1068</v>
      </c>
      <c r="I21" s="179">
        <v>515</v>
      </c>
      <c r="J21" s="179">
        <f t="shared" si="0"/>
        <v>26148</v>
      </c>
      <c r="K21" s="51"/>
      <c r="L21" s="295"/>
    </row>
    <row r="22" spans="1:12" ht="11.25" customHeight="1">
      <c r="A22" s="42" t="s">
        <v>751</v>
      </c>
      <c r="B22" s="75">
        <v>274</v>
      </c>
      <c r="C22" s="75">
        <v>12</v>
      </c>
      <c r="D22" s="75">
        <v>97</v>
      </c>
      <c r="E22" s="75">
        <v>383</v>
      </c>
      <c r="F22" s="301">
        <v>206</v>
      </c>
      <c r="G22" s="75">
        <v>0</v>
      </c>
      <c r="H22" s="75">
        <v>145</v>
      </c>
      <c r="I22" s="75">
        <v>73</v>
      </c>
      <c r="J22" s="179">
        <f t="shared" si="0"/>
        <v>807</v>
      </c>
      <c r="K22" s="51"/>
      <c r="L22" s="295"/>
    </row>
    <row r="23" spans="1:15" s="305" customFormat="1" ht="12" customHeight="1">
      <c r="A23" s="302" t="s">
        <v>36</v>
      </c>
      <c r="B23" s="303">
        <v>61732</v>
      </c>
      <c r="C23" s="303">
        <v>18978</v>
      </c>
      <c r="D23" s="303">
        <v>18726</v>
      </c>
      <c r="E23" s="303">
        <v>99436</v>
      </c>
      <c r="F23" s="303">
        <v>56247</v>
      </c>
      <c r="G23" s="303">
        <v>370</v>
      </c>
      <c r="H23" s="303">
        <v>78728</v>
      </c>
      <c r="I23" s="303">
        <v>2802</v>
      </c>
      <c r="J23" s="303">
        <f t="shared" si="0"/>
        <v>237583</v>
      </c>
      <c r="K23" s="51"/>
      <c r="L23" s="37"/>
      <c r="M23" s="304"/>
      <c r="N23" s="304"/>
      <c r="O23" s="304"/>
    </row>
    <row r="24" spans="1:12" ht="12" customHeight="1">
      <c r="A24" s="306" t="s">
        <v>42</v>
      </c>
      <c r="B24" s="307">
        <v>1952892</v>
      </c>
      <c r="C24" s="307">
        <v>309796</v>
      </c>
      <c r="D24" s="307">
        <v>251795</v>
      </c>
      <c r="E24" s="307">
        <v>2514483</v>
      </c>
      <c r="F24" s="307">
        <v>1255700</v>
      </c>
      <c r="G24" s="307">
        <v>496821</v>
      </c>
      <c r="H24" s="307">
        <v>211546</v>
      </c>
      <c r="I24" s="307">
        <v>93738</v>
      </c>
      <c r="J24" s="307">
        <f t="shared" si="0"/>
        <v>4572288</v>
      </c>
      <c r="K24" s="51"/>
      <c r="L24" s="37"/>
    </row>
    <row r="25" spans="2:10" ht="11.25" customHeight="1"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1.25" customHeight="1">
      <c r="A26" s="45" t="s">
        <v>828</v>
      </c>
      <c r="B26" s="51"/>
      <c r="C26" s="51"/>
      <c r="D26" s="51"/>
      <c r="E26" s="51"/>
      <c r="F26" s="51"/>
      <c r="G26" s="51"/>
      <c r="H26" s="51"/>
      <c r="I26" s="51"/>
      <c r="J26" s="51"/>
    </row>
  </sheetData>
  <sheetProtection selectLockedCells="1" selectUnlockedCells="1"/>
  <mergeCells count="8">
    <mergeCell ref="A3:A4"/>
    <mergeCell ref="B3:E3"/>
    <mergeCell ref="F3:F4"/>
    <mergeCell ref="G3:G4"/>
    <mergeCell ref="H3:H4"/>
    <mergeCell ref="I3:I4"/>
    <mergeCell ref="J3:J4"/>
    <mergeCell ref="B11:J11"/>
  </mergeCells>
  <hyperlinks>
    <hyperlink ref="L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33"/>
  <dimension ref="A1:N35"/>
  <sheetViews>
    <sheetView showGridLines="0" zoomScale="150" zoomScaleNormal="150" workbookViewId="0" topLeftCell="A1">
      <selection activeCell="A2" sqref="A2"/>
    </sheetView>
  </sheetViews>
  <sheetFormatPr defaultColWidth="9.140625" defaultRowHeight="11.25" customHeight="1"/>
  <cols>
    <col min="1" max="1" width="13.140625" style="42" customWidth="1"/>
    <col min="2" max="5" width="8.57421875" style="42" customWidth="1"/>
    <col min="6" max="6" width="1.1484375" style="42" customWidth="1"/>
    <col min="7" max="11" width="8.57421875" style="42" customWidth="1"/>
    <col min="12" max="12" width="8.57421875" style="11" customWidth="1"/>
    <col min="13" max="13" width="9.00390625" style="42" customWidth="1"/>
    <col min="14" max="14" width="9.00390625" style="163" customWidth="1"/>
    <col min="16" max="16384" width="9.00390625" style="163" customWidth="1"/>
  </cols>
  <sheetData>
    <row r="1" spans="1:14" ht="12.75" customHeight="1">
      <c r="A1" s="143" t="s">
        <v>829</v>
      </c>
      <c r="N1" s="4" t="s">
        <v>28</v>
      </c>
    </row>
    <row r="2" spans="1:13" ht="11.25" customHeight="1">
      <c r="A2" s="56"/>
      <c r="B2" s="56"/>
      <c r="C2" s="308"/>
      <c r="D2" s="56"/>
      <c r="E2" s="308"/>
      <c r="F2" s="308"/>
      <c r="G2" s="308"/>
      <c r="H2" s="308"/>
      <c r="I2" s="308"/>
      <c r="J2" s="308"/>
      <c r="K2" s="308"/>
      <c r="L2" s="309"/>
      <c r="M2" s="60"/>
    </row>
    <row r="3" spans="1:13" ht="11.25" customHeight="1">
      <c r="A3" s="298" t="s">
        <v>793</v>
      </c>
      <c r="B3" s="299" t="s">
        <v>830</v>
      </c>
      <c r="C3" s="299"/>
      <c r="D3" s="299"/>
      <c r="E3" s="299"/>
      <c r="F3" s="61"/>
      <c r="G3" s="299" t="s">
        <v>831</v>
      </c>
      <c r="H3" s="299"/>
      <c r="I3" s="299"/>
      <c r="J3" s="300" t="s">
        <v>832</v>
      </c>
      <c r="K3" s="300" t="s">
        <v>833</v>
      </c>
      <c r="L3" s="310" t="s">
        <v>34</v>
      </c>
      <c r="M3" s="60"/>
    </row>
    <row r="4" spans="1:13" ht="20.25" customHeight="1">
      <c r="A4" s="298"/>
      <c r="B4" s="252" t="s">
        <v>834</v>
      </c>
      <c r="C4" s="252" t="s">
        <v>835</v>
      </c>
      <c r="D4" s="254" t="s">
        <v>836</v>
      </c>
      <c r="E4" s="252" t="s">
        <v>34</v>
      </c>
      <c r="F4" s="252"/>
      <c r="G4" s="252" t="s">
        <v>837</v>
      </c>
      <c r="H4" s="252" t="s">
        <v>838</v>
      </c>
      <c r="I4" s="254" t="s">
        <v>34</v>
      </c>
      <c r="J4" s="300"/>
      <c r="K4" s="300"/>
      <c r="L4" s="310"/>
      <c r="M4" s="60"/>
    </row>
    <row r="5" spans="1:13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16"/>
      <c r="M5" s="60"/>
    </row>
    <row r="6" spans="1:13" ht="11.25" customHeight="1">
      <c r="A6" s="21">
        <v>2014</v>
      </c>
      <c r="B6" s="311">
        <v>39026</v>
      </c>
      <c r="C6" s="312">
        <v>3403</v>
      </c>
      <c r="D6" s="312">
        <v>1607</v>
      </c>
      <c r="E6" s="312">
        <f aca="true" t="shared" si="0" ref="E6:E8">SUM(B6:D6)</f>
        <v>44036</v>
      </c>
      <c r="F6" s="312"/>
      <c r="G6" s="179">
        <v>12363</v>
      </c>
      <c r="H6" s="46">
        <v>8595</v>
      </c>
      <c r="I6" s="312">
        <f aca="true" t="shared" si="1" ref="I6:I8">SUM(G6:H6)</f>
        <v>20958</v>
      </c>
      <c r="J6" s="312">
        <v>55</v>
      </c>
      <c r="K6" s="312">
        <v>290</v>
      </c>
      <c r="L6" s="313">
        <f aca="true" t="shared" si="2" ref="L6:L9">SUM(I6+E6+J6+K6)</f>
        <v>65339</v>
      </c>
      <c r="M6" s="60"/>
    </row>
    <row r="7" spans="1:13" ht="11.25" customHeight="1">
      <c r="A7" s="21">
        <v>2015</v>
      </c>
      <c r="B7" s="46">
        <v>45907</v>
      </c>
      <c r="C7" s="46">
        <v>6203</v>
      </c>
      <c r="D7" s="46">
        <v>2339</v>
      </c>
      <c r="E7" s="312">
        <f t="shared" si="0"/>
        <v>54449</v>
      </c>
      <c r="F7" s="46"/>
      <c r="G7" s="179">
        <v>12913</v>
      </c>
      <c r="H7" s="46">
        <v>12626</v>
      </c>
      <c r="I7" s="312">
        <f t="shared" si="1"/>
        <v>25539</v>
      </c>
      <c r="J7" s="46">
        <v>169</v>
      </c>
      <c r="K7" s="46">
        <v>244</v>
      </c>
      <c r="L7" s="313">
        <f t="shared" si="2"/>
        <v>80401</v>
      </c>
      <c r="M7" s="60"/>
    </row>
    <row r="8" spans="1:13" ht="11.25" customHeight="1">
      <c r="A8" s="21" t="s">
        <v>38</v>
      </c>
      <c r="B8" s="46">
        <v>43370</v>
      </c>
      <c r="C8" s="46">
        <v>3993</v>
      </c>
      <c r="D8" s="46">
        <v>1060</v>
      </c>
      <c r="E8" s="312">
        <f t="shared" si="0"/>
        <v>48423</v>
      </c>
      <c r="F8" s="46"/>
      <c r="G8" s="179">
        <v>13527</v>
      </c>
      <c r="H8" s="46">
        <v>12490</v>
      </c>
      <c r="I8" s="312">
        <f t="shared" si="1"/>
        <v>26017</v>
      </c>
      <c r="J8" s="46">
        <v>131</v>
      </c>
      <c r="K8" s="46">
        <v>251</v>
      </c>
      <c r="L8" s="313">
        <f t="shared" si="2"/>
        <v>74822</v>
      </c>
      <c r="M8" s="60"/>
    </row>
    <row r="9" spans="1:13" ht="11.25" customHeight="1">
      <c r="A9" s="21" t="s">
        <v>250</v>
      </c>
      <c r="B9" s="46" t="s">
        <v>839</v>
      </c>
      <c r="C9" s="46" t="s">
        <v>840</v>
      </c>
      <c r="D9" s="46" t="s">
        <v>841</v>
      </c>
      <c r="E9" s="46" t="s">
        <v>842</v>
      </c>
      <c r="F9" s="46"/>
      <c r="G9" s="179" t="s">
        <v>843</v>
      </c>
      <c r="H9" s="46" t="s">
        <v>844</v>
      </c>
      <c r="I9" s="46" t="s">
        <v>511</v>
      </c>
      <c r="J9" s="46" t="s">
        <v>845</v>
      </c>
      <c r="K9" s="46" t="s">
        <v>846</v>
      </c>
      <c r="L9" s="313">
        <f t="shared" si="2"/>
        <v>63513</v>
      </c>
      <c r="M9" s="60"/>
    </row>
    <row r="10" spans="1:13" ht="11.25" customHeight="1">
      <c r="A10" s="21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5"/>
      <c r="M10" s="60"/>
    </row>
    <row r="11" spans="1:13" ht="11.25" customHeight="1">
      <c r="A11" s="21"/>
      <c r="B11" s="61" t="s">
        <v>826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0"/>
    </row>
    <row r="12" spans="1:14" ht="11.25" customHeight="1">
      <c r="A12" s="2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N12" s="42"/>
    </row>
    <row r="13" spans="1:14" ht="11.25" customHeight="1">
      <c r="A13" s="42" t="s">
        <v>827</v>
      </c>
      <c r="B13" s="179">
        <v>2</v>
      </c>
      <c r="C13" s="179" t="s">
        <v>549</v>
      </c>
      <c r="D13" s="179" t="s">
        <v>549</v>
      </c>
      <c r="E13" s="179">
        <v>2</v>
      </c>
      <c r="F13" s="179"/>
      <c r="G13" s="179" t="s">
        <v>549</v>
      </c>
      <c r="H13" s="179">
        <v>7</v>
      </c>
      <c r="I13" s="179">
        <v>7</v>
      </c>
      <c r="J13" s="179">
        <v>0</v>
      </c>
      <c r="K13" s="179">
        <v>0</v>
      </c>
      <c r="L13" s="179">
        <f aca="true" t="shared" si="3" ref="L13:L24">SUM(J13+K13+E13+I13)</f>
        <v>9</v>
      </c>
      <c r="N13" s="42"/>
    </row>
    <row r="14" spans="1:14" ht="11.25" customHeight="1">
      <c r="A14" s="42" t="s">
        <v>743</v>
      </c>
      <c r="B14" s="179">
        <v>841</v>
      </c>
      <c r="C14" s="179">
        <v>34</v>
      </c>
      <c r="D14" s="179">
        <v>11</v>
      </c>
      <c r="E14" s="179">
        <v>886</v>
      </c>
      <c r="F14" s="179"/>
      <c r="G14" s="179">
        <v>334</v>
      </c>
      <c r="H14" s="179">
        <v>480</v>
      </c>
      <c r="I14" s="179">
        <v>814</v>
      </c>
      <c r="J14" s="179">
        <v>2</v>
      </c>
      <c r="K14" s="179">
        <v>17</v>
      </c>
      <c r="L14" s="179">
        <f t="shared" si="3"/>
        <v>1719</v>
      </c>
      <c r="N14" s="42"/>
    </row>
    <row r="15" spans="1:14" ht="11.25" customHeight="1">
      <c r="A15" s="42" t="s">
        <v>744</v>
      </c>
      <c r="B15" s="179">
        <v>1572</v>
      </c>
      <c r="C15" s="179">
        <v>32</v>
      </c>
      <c r="D15" s="179" t="s">
        <v>847</v>
      </c>
      <c r="E15" s="179">
        <v>1766</v>
      </c>
      <c r="F15" s="179"/>
      <c r="G15" s="179">
        <v>1074</v>
      </c>
      <c r="H15" s="179">
        <v>3319</v>
      </c>
      <c r="I15" s="179">
        <v>4393</v>
      </c>
      <c r="J15" s="179">
        <v>142</v>
      </c>
      <c r="K15" s="179">
        <v>52</v>
      </c>
      <c r="L15" s="179">
        <f t="shared" si="3"/>
        <v>6353</v>
      </c>
      <c r="N15" s="42"/>
    </row>
    <row r="16" spans="1:14" ht="11.25" customHeight="1">
      <c r="A16" s="42" t="s">
        <v>745</v>
      </c>
      <c r="B16" s="179">
        <v>8736</v>
      </c>
      <c r="C16" s="179">
        <v>405</v>
      </c>
      <c r="D16" s="179">
        <v>108</v>
      </c>
      <c r="E16" s="179">
        <v>9249</v>
      </c>
      <c r="F16" s="179"/>
      <c r="G16" s="179">
        <v>2550</v>
      </c>
      <c r="H16" s="179">
        <v>2448</v>
      </c>
      <c r="I16" s="179">
        <v>4998</v>
      </c>
      <c r="J16" s="179">
        <v>13</v>
      </c>
      <c r="K16" s="179">
        <v>46</v>
      </c>
      <c r="L16" s="179">
        <f t="shared" si="3"/>
        <v>14306</v>
      </c>
      <c r="N16" s="42"/>
    </row>
    <row r="17" spans="1:14" ht="11.25" customHeight="1">
      <c r="A17" s="42" t="s">
        <v>746</v>
      </c>
      <c r="B17" s="179">
        <v>1898</v>
      </c>
      <c r="C17" s="179">
        <v>27</v>
      </c>
      <c r="D17" s="179">
        <v>405</v>
      </c>
      <c r="E17" s="179">
        <v>2330</v>
      </c>
      <c r="F17" s="179"/>
      <c r="G17" s="179">
        <v>728</v>
      </c>
      <c r="H17" s="179">
        <v>916</v>
      </c>
      <c r="I17" s="179">
        <v>1644</v>
      </c>
      <c r="J17" s="179">
        <v>6</v>
      </c>
      <c r="K17" s="179">
        <v>7</v>
      </c>
      <c r="L17" s="179">
        <f t="shared" si="3"/>
        <v>3987</v>
      </c>
      <c r="N17" s="42"/>
    </row>
    <row r="18" spans="1:14" ht="11.25" customHeight="1">
      <c r="A18" s="42" t="s">
        <v>747</v>
      </c>
      <c r="B18" s="179">
        <v>5819</v>
      </c>
      <c r="C18" s="179">
        <v>602</v>
      </c>
      <c r="D18" s="179">
        <v>583</v>
      </c>
      <c r="E18" s="179">
        <v>7004</v>
      </c>
      <c r="F18" s="179"/>
      <c r="G18" s="179">
        <v>1363</v>
      </c>
      <c r="H18" s="179">
        <v>305</v>
      </c>
      <c r="I18" s="179">
        <v>1668</v>
      </c>
      <c r="J18" s="179">
        <v>2</v>
      </c>
      <c r="K18" s="179">
        <v>11</v>
      </c>
      <c r="L18" s="179">
        <f t="shared" si="3"/>
        <v>8685</v>
      </c>
      <c r="N18" s="42"/>
    </row>
    <row r="19" spans="1:14" ht="11.25" customHeight="1">
      <c r="A19" s="42" t="s">
        <v>748</v>
      </c>
      <c r="B19" s="179">
        <v>2813</v>
      </c>
      <c r="C19" s="179">
        <v>147</v>
      </c>
      <c r="D19" s="179">
        <v>133</v>
      </c>
      <c r="E19" s="179">
        <v>3093</v>
      </c>
      <c r="F19" s="179"/>
      <c r="G19" s="179">
        <v>1283</v>
      </c>
      <c r="H19" s="179">
        <v>1835</v>
      </c>
      <c r="I19" s="179">
        <v>3118</v>
      </c>
      <c r="J19" s="179">
        <v>19</v>
      </c>
      <c r="K19" s="179">
        <v>30</v>
      </c>
      <c r="L19" s="179">
        <f t="shared" si="3"/>
        <v>6260</v>
      </c>
      <c r="N19" s="42"/>
    </row>
    <row r="20" spans="1:14" ht="11.25" customHeight="1">
      <c r="A20" s="42" t="s">
        <v>749</v>
      </c>
      <c r="B20" s="179">
        <v>5344</v>
      </c>
      <c r="C20" s="179">
        <v>489</v>
      </c>
      <c r="D20" s="179">
        <v>141</v>
      </c>
      <c r="E20" s="179">
        <v>5974</v>
      </c>
      <c r="F20" s="179"/>
      <c r="G20" s="179">
        <v>393</v>
      </c>
      <c r="H20" s="179">
        <v>1169</v>
      </c>
      <c r="I20" s="179">
        <v>1562</v>
      </c>
      <c r="J20" s="179">
        <v>5</v>
      </c>
      <c r="K20" s="179">
        <v>120</v>
      </c>
      <c r="L20" s="179">
        <f t="shared" si="3"/>
        <v>7661</v>
      </c>
      <c r="N20" s="42"/>
    </row>
    <row r="21" spans="1:14" ht="11.25" customHeight="1">
      <c r="A21" s="42" t="s">
        <v>750</v>
      </c>
      <c r="B21" s="179">
        <v>6645</v>
      </c>
      <c r="C21" s="179">
        <v>358</v>
      </c>
      <c r="D21" s="179">
        <v>529</v>
      </c>
      <c r="E21" s="179">
        <v>7532</v>
      </c>
      <c r="F21" s="179"/>
      <c r="G21" s="179">
        <v>3153</v>
      </c>
      <c r="H21" s="179">
        <v>1764</v>
      </c>
      <c r="I21" s="179">
        <v>4917</v>
      </c>
      <c r="J21" s="179">
        <v>11</v>
      </c>
      <c r="K21" s="179">
        <v>18</v>
      </c>
      <c r="L21" s="179">
        <f t="shared" si="3"/>
        <v>12478</v>
      </c>
      <c r="N21" s="42"/>
    </row>
    <row r="22" spans="1:14" ht="11.25" customHeight="1">
      <c r="A22" s="42" t="s">
        <v>751</v>
      </c>
      <c r="B22" s="75">
        <v>49</v>
      </c>
      <c r="C22" s="75" t="s">
        <v>549</v>
      </c>
      <c r="D22" s="75">
        <v>2</v>
      </c>
      <c r="E22" s="75">
        <v>51</v>
      </c>
      <c r="F22" s="75"/>
      <c r="G22" s="75">
        <v>148</v>
      </c>
      <c r="H22" s="301">
        <v>74</v>
      </c>
      <c r="I22" s="75">
        <v>222</v>
      </c>
      <c r="J22" s="75">
        <v>0</v>
      </c>
      <c r="K22" s="75">
        <v>1</v>
      </c>
      <c r="L22" s="179">
        <f t="shared" si="3"/>
        <v>274</v>
      </c>
      <c r="N22" s="42"/>
    </row>
    <row r="23" spans="1:14" s="305" customFormat="1" ht="12" customHeight="1">
      <c r="A23" s="302" t="s">
        <v>36</v>
      </c>
      <c r="B23" s="303">
        <v>33719</v>
      </c>
      <c r="C23" s="303">
        <v>2094</v>
      </c>
      <c r="D23" s="303">
        <v>2074</v>
      </c>
      <c r="E23" s="303">
        <v>37887</v>
      </c>
      <c r="F23" s="303"/>
      <c r="G23" s="303">
        <v>11026</v>
      </c>
      <c r="H23" s="303">
        <v>12317</v>
      </c>
      <c r="I23" s="303">
        <v>23343</v>
      </c>
      <c r="J23" s="303">
        <v>200</v>
      </c>
      <c r="K23" s="303">
        <v>302</v>
      </c>
      <c r="L23" s="303">
        <f t="shared" si="3"/>
        <v>61732</v>
      </c>
      <c r="M23" s="304"/>
      <c r="N23" s="304"/>
    </row>
    <row r="24" spans="1:14" ht="12" customHeight="1">
      <c r="A24" s="306" t="s">
        <v>42</v>
      </c>
      <c r="B24" s="307">
        <v>1105187</v>
      </c>
      <c r="C24" s="307">
        <v>100450</v>
      </c>
      <c r="D24" s="307">
        <v>84435</v>
      </c>
      <c r="E24" s="307">
        <v>1290072</v>
      </c>
      <c r="F24" s="307"/>
      <c r="G24" s="307">
        <v>289334</v>
      </c>
      <c r="H24" s="307">
        <v>347346</v>
      </c>
      <c r="I24" s="307">
        <v>636680</v>
      </c>
      <c r="J24" s="307">
        <v>7535</v>
      </c>
      <c r="K24" s="307">
        <v>18605</v>
      </c>
      <c r="L24" s="307">
        <f t="shared" si="3"/>
        <v>1952892</v>
      </c>
      <c r="N24" s="51"/>
    </row>
    <row r="25" spans="2:14" ht="11.25" customHeight="1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N25" s="42"/>
    </row>
    <row r="26" spans="1:14" ht="11.25" customHeight="1">
      <c r="A26" s="45" t="s">
        <v>828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N26" s="42"/>
    </row>
    <row r="27" spans="12:14" ht="11.25" customHeight="1">
      <c r="L27" s="42"/>
      <c r="N27" s="42"/>
    </row>
    <row r="28" spans="12:14" ht="11.25" customHeight="1">
      <c r="L28" s="42"/>
      <c r="N28" s="42"/>
    </row>
    <row r="29" spans="12:14" ht="11.25" customHeight="1">
      <c r="L29" s="42"/>
      <c r="N29" s="42"/>
    </row>
    <row r="30" spans="12:14" ht="11.25" customHeight="1">
      <c r="L30" s="42"/>
      <c r="N30" s="42"/>
    </row>
    <row r="31" spans="12:14" ht="11.25" customHeight="1">
      <c r="L31" s="42"/>
      <c r="N31" s="42"/>
    </row>
    <row r="32" spans="12:14" ht="11.25" customHeight="1">
      <c r="L32" s="42"/>
      <c r="N32" s="42"/>
    </row>
    <row r="33" spans="12:14" ht="11.25" customHeight="1">
      <c r="L33" s="42"/>
      <c r="N33" s="42"/>
    </row>
    <row r="34" spans="12:14" ht="11.25" customHeight="1">
      <c r="L34" s="42"/>
      <c r="N34" s="42"/>
    </row>
    <row r="35" spans="12:14" ht="11.25" customHeight="1">
      <c r="L35" s="42"/>
      <c r="N35" s="42"/>
    </row>
  </sheetData>
  <sheetProtection selectLockedCells="1" selectUnlockedCells="1"/>
  <mergeCells count="7">
    <mergeCell ref="A3:A4"/>
    <mergeCell ref="B3:E3"/>
    <mergeCell ref="G3:I3"/>
    <mergeCell ref="J3:J4"/>
    <mergeCell ref="K3:K4"/>
    <mergeCell ref="L3:L4"/>
    <mergeCell ref="B11:L11"/>
  </mergeCells>
  <hyperlinks>
    <hyperlink ref="N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34"/>
  <dimension ref="A1:J28"/>
  <sheetViews>
    <sheetView showGridLines="0" zoomScale="150" zoomScaleNormal="150" workbookViewId="0" topLeftCell="A1">
      <selection activeCell="J1" sqref="J1"/>
    </sheetView>
  </sheetViews>
  <sheetFormatPr defaultColWidth="9.140625" defaultRowHeight="11.25" customHeight="1"/>
  <cols>
    <col min="1" max="1" width="13.140625" style="42" customWidth="1"/>
    <col min="2" max="7" width="11.421875" style="42" customWidth="1"/>
    <col min="8" max="8" width="9.00390625" style="42" customWidth="1"/>
    <col min="9" max="16384" width="9.00390625" style="163" customWidth="1"/>
  </cols>
  <sheetData>
    <row r="1" spans="1:10" ht="12.75" customHeight="1">
      <c r="A1" s="143" t="s">
        <v>848</v>
      </c>
      <c r="J1" s="4" t="s">
        <v>28</v>
      </c>
    </row>
    <row r="2" ht="12.75" customHeight="1">
      <c r="A2" s="143" t="s">
        <v>849</v>
      </c>
    </row>
    <row r="3" spans="1:8" ht="11.25" customHeight="1">
      <c r="A3" s="56"/>
      <c r="B3" s="56"/>
      <c r="C3" s="308"/>
      <c r="D3" s="56"/>
      <c r="E3" s="308"/>
      <c r="F3" s="308"/>
      <c r="G3" s="308"/>
      <c r="H3" s="60"/>
    </row>
    <row r="4" spans="1:8" ht="11.25" customHeight="1">
      <c r="A4" s="316" t="s">
        <v>130</v>
      </c>
      <c r="B4" s="317"/>
      <c r="C4" s="317" t="s">
        <v>850</v>
      </c>
      <c r="G4" s="317" t="s">
        <v>851</v>
      </c>
      <c r="H4" s="60"/>
    </row>
    <row r="5" spans="1:8" ht="11.25" customHeight="1">
      <c r="A5" s="148" t="s">
        <v>852</v>
      </c>
      <c r="B5" s="252" t="s">
        <v>853</v>
      </c>
      <c r="C5" s="252" t="s">
        <v>854</v>
      </c>
      <c r="D5" s="252" t="s">
        <v>855</v>
      </c>
      <c r="E5" s="252" t="s">
        <v>856</v>
      </c>
      <c r="F5" s="252" t="s">
        <v>34</v>
      </c>
      <c r="G5" s="318" t="s">
        <v>857</v>
      </c>
      <c r="H5" s="60"/>
    </row>
    <row r="6" spans="1:8" ht="11.25" customHeight="1">
      <c r="A6" s="21">
        <v>2014</v>
      </c>
      <c r="B6" s="46">
        <v>4179002</v>
      </c>
      <c r="C6" s="46">
        <v>493258</v>
      </c>
      <c r="D6" s="46">
        <v>953284</v>
      </c>
      <c r="E6" s="46">
        <v>337255</v>
      </c>
      <c r="F6" s="46">
        <v>5962798</v>
      </c>
      <c r="G6" s="46">
        <v>21519</v>
      </c>
      <c r="H6" s="60"/>
    </row>
    <row r="7" spans="1:8" ht="11.25" customHeight="1">
      <c r="A7" s="21">
        <v>2015</v>
      </c>
      <c r="B7" s="46">
        <v>4568091</v>
      </c>
      <c r="C7" s="46">
        <v>545398</v>
      </c>
      <c r="D7" s="46">
        <v>916560</v>
      </c>
      <c r="E7" s="46">
        <v>318713</v>
      </c>
      <c r="F7" s="46">
        <v>6348762</v>
      </c>
      <c r="G7" s="46">
        <v>39941</v>
      </c>
      <c r="H7" s="60"/>
    </row>
    <row r="8" spans="1:8" ht="11.25" customHeight="1">
      <c r="A8" s="21" t="s">
        <v>38</v>
      </c>
      <c r="B8" s="46" t="s">
        <v>858</v>
      </c>
      <c r="C8" s="46" t="s">
        <v>859</v>
      </c>
      <c r="D8" s="46" t="s">
        <v>860</v>
      </c>
      <c r="E8" s="46" t="s">
        <v>861</v>
      </c>
      <c r="F8" s="46" t="s">
        <v>862</v>
      </c>
      <c r="G8" s="46" t="s">
        <v>863</v>
      </c>
      <c r="H8" s="60"/>
    </row>
    <row r="9" spans="1:8" ht="11.25" customHeight="1">
      <c r="A9" s="21">
        <v>2017</v>
      </c>
      <c r="B9" s="46">
        <v>3338922</v>
      </c>
      <c r="C9" s="46">
        <v>343018</v>
      </c>
      <c r="D9" s="46">
        <v>711962</v>
      </c>
      <c r="E9" s="46">
        <v>224580</v>
      </c>
      <c r="F9" s="46">
        <v>4618482</v>
      </c>
      <c r="G9" s="46">
        <v>7210</v>
      </c>
      <c r="H9" s="60"/>
    </row>
    <row r="10" spans="1:8" ht="11.25" customHeight="1">
      <c r="A10" s="21"/>
      <c r="B10" s="46"/>
      <c r="C10" s="46"/>
      <c r="D10" s="46"/>
      <c r="E10" s="46"/>
      <c r="F10" s="46"/>
      <c r="G10" s="46"/>
      <c r="H10" s="60"/>
    </row>
    <row r="11" spans="1:8" ht="11.25" customHeight="1">
      <c r="A11" s="21"/>
      <c r="B11" s="61" t="s">
        <v>826</v>
      </c>
      <c r="C11" s="61"/>
      <c r="D11" s="61"/>
      <c r="E11" s="61"/>
      <c r="F11" s="61"/>
      <c r="G11" s="61"/>
      <c r="H11" s="60"/>
    </row>
    <row r="12" spans="1:7" ht="11.25" customHeight="1">
      <c r="A12" s="21"/>
      <c r="B12" s="61"/>
      <c r="C12" s="61"/>
      <c r="D12" s="61"/>
      <c r="E12" s="61"/>
      <c r="F12" s="61"/>
      <c r="G12" s="61"/>
    </row>
    <row r="13" spans="1:9" ht="11.25" customHeight="1">
      <c r="A13" s="42" t="s">
        <v>827</v>
      </c>
      <c r="B13" s="179">
        <v>5393</v>
      </c>
      <c r="C13" s="179">
        <v>1102</v>
      </c>
      <c r="D13" s="179">
        <v>3887</v>
      </c>
      <c r="E13" s="179">
        <v>1102</v>
      </c>
      <c r="F13" s="179">
        <v>11496</v>
      </c>
      <c r="G13" s="179" t="s">
        <v>549</v>
      </c>
      <c r="I13" s="11"/>
    </row>
    <row r="14" spans="1:9" ht="11.25" customHeight="1">
      <c r="A14" s="42" t="s">
        <v>743</v>
      </c>
      <c r="B14" s="179">
        <v>39995</v>
      </c>
      <c r="C14" s="179">
        <v>7922</v>
      </c>
      <c r="D14" s="179">
        <v>18893</v>
      </c>
      <c r="E14" s="179">
        <v>8360</v>
      </c>
      <c r="F14" s="179">
        <v>76054</v>
      </c>
      <c r="G14" s="179">
        <v>1125</v>
      </c>
      <c r="I14" s="11"/>
    </row>
    <row r="15" spans="1:9" ht="11.25" customHeight="1">
      <c r="A15" s="42" t="s">
        <v>744</v>
      </c>
      <c r="B15" s="179">
        <v>149443</v>
      </c>
      <c r="C15" s="179">
        <v>132801</v>
      </c>
      <c r="D15" s="179">
        <v>250240</v>
      </c>
      <c r="E15" s="179">
        <v>135549</v>
      </c>
      <c r="F15" s="179">
        <v>675810</v>
      </c>
      <c r="G15" s="179">
        <v>1676</v>
      </c>
      <c r="I15" s="11"/>
    </row>
    <row r="16" spans="1:9" ht="11.25" customHeight="1">
      <c r="A16" s="42" t="s">
        <v>745</v>
      </c>
      <c r="B16" s="179">
        <v>937369</v>
      </c>
      <c r="C16" s="179">
        <v>33151</v>
      </c>
      <c r="D16" s="179">
        <v>52738</v>
      </c>
      <c r="E16" s="179">
        <v>11111</v>
      </c>
      <c r="F16" s="179">
        <v>1037289</v>
      </c>
      <c r="G16" s="179">
        <v>279</v>
      </c>
      <c r="I16" s="11"/>
    </row>
    <row r="17" spans="1:9" ht="11.25" customHeight="1">
      <c r="A17" s="42" t="s">
        <v>746</v>
      </c>
      <c r="B17" s="179">
        <v>249051</v>
      </c>
      <c r="C17" s="179">
        <v>38747</v>
      </c>
      <c r="D17" s="179">
        <v>37302</v>
      </c>
      <c r="E17" s="179">
        <v>5603</v>
      </c>
      <c r="F17" s="179">
        <v>334538</v>
      </c>
      <c r="G17" s="179">
        <v>291</v>
      </c>
      <c r="I17" s="11"/>
    </row>
    <row r="18" spans="1:9" ht="11.25" customHeight="1">
      <c r="A18" s="42" t="s">
        <v>747</v>
      </c>
      <c r="B18" s="179">
        <v>32429</v>
      </c>
      <c r="C18" s="179">
        <v>17241</v>
      </c>
      <c r="D18" s="179">
        <v>32918</v>
      </c>
      <c r="E18" s="179">
        <v>5350</v>
      </c>
      <c r="F18" s="179">
        <v>88068</v>
      </c>
      <c r="G18" s="179">
        <v>520</v>
      </c>
      <c r="I18" s="11"/>
    </row>
    <row r="19" spans="1:9" ht="11.25" customHeight="1">
      <c r="A19" s="42" t="s">
        <v>748</v>
      </c>
      <c r="B19" s="179">
        <v>159818</v>
      </c>
      <c r="C19" s="179">
        <v>42212</v>
      </c>
      <c r="D19" s="179">
        <v>54632</v>
      </c>
      <c r="E19" s="179">
        <v>25352</v>
      </c>
      <c r="F19" s="179">
        <v>282554</v>
      </c>
      <c r="G19" s="179">
        <v>593</v>
      </c>
      <c r="I19" s="11"/>
    </row>
    <row r="20" spans="1:9" ht="11.25" customHeight="1">
      <c r="A20" s="42" t="s">
        <v>749</v>
      </c>
      <c r="B20" s="179">
        <v>1207617</v>
      </c>
      <c r="C20" s="179">
        <v>38187</v>
      </c>
      <c r="D20" s="179">
        <v>117069</v>
      </c>
      <c r="E20" s="179">
        <v>12816</v>
      </c>
      <c r="F20" s="179">
        <v>1377915</v>
      </c>
      <c r="G20" s="179">
        <v>508</v>
      </c>
      <c r="I20" s="11"/>
    </row>
    <row r="21" spans="1:9" ht="11.25" customHeight="1">
      <c r="A21" s="42" t="s">
        <v>750</v>
      </c>
      <c r="B21" s="179">
        <v>518598</v>
      </c>
      <c r="C21" s="179">
        <v>49256</v>
      </c>
      <c r="D21" s="179">
        <v>98824</v>
      </c>
      <c r="E21" s="179">
        <v>9366</v>
      </c>
      <c r="F21" s="179">
        <v>679377</v>
      </c>
      <c r="G21" s="179">
        <v>2960</v>
      </c>
      <c r="I21" s="11"/>
    </row>
    <row r="22" spans="1:9" ht="11.25" customHeight="1">
      <c r="A22" s="42" t="s">
        <v>751</v>
      </c>
      <c r="B22" s="75">
        <v>978</v>
      </c>
      <c r="C22" s="75">
        <v>824</v>
      </c>
      <c r="D22" s="75">
        <v>2353</v>
      </c>
      <c r="E22" s="75">
        <v>1491</v>
      </c>
      <c r="F22" s="75">
        <v>5646</v>
      </c>
      <c r="G22" s="301">
        <v>150</v>
      </c>
      <c r="I22" s="11"/>
    </row>
    <row r="23" spans="1:9" s="305" customFormat="1" ht="12" customHeight="1">
      <c r="A23" s="302" t="s">
        <v>36</v>
      </c>
      <c r="B23" s="303">
        <v>3300691</v>
      </c>
      <c r="C23" s="303">
        <v>361441</v>
      </c>
      <c r="D23" s="303">
        <v>668856</v>
      </c>
      <c r="E23" s="303">
        <v>216100</v>
      </c>
      <c r="F23" s="303">
        <v>4568746</v>
      </c>
      <c r="G23" s="303">
        <v>8102</v>
      </c>
      <c r="H23" s="304"/>
      <c r="I23" s="319"/>
    </row>
    <row r="24" spans="1:9" ht="12" customHeight="1">
      <c r="A24" s="306" t="s">
        <v>42</v>
      </c>
      <c r="B24" s="307">
        <v>53728599</v>
      </c>
      <c r="C24" s="307">
        <v>20645069</v>
      </c>
      <c r="D24" s="307">
        <v>20258139</v>
      </c>
      <c r="E24" s="307">
        <v>18293471</v>
      </c>
      <c r="F24" s="307">
        <v>114395891</v>
      </c>
      <c r="G24" s="307">
        <v>312836</v>
      </c>
      <c r="I24" s="11"/>
    </row>
    <row r="25" spans="2:9" ht="11.25" customHeight="1">
      <c r="B25" s="51"/>
      <c r="C25" s="51"/>
      <c r="D25" s="51"/>
      <c r="E25" s="51"/>
      <c r="F25" s="51"/>
      <c r="G25" s="51"/>
      <c r="I25" s="11"/>
    </row>
    <row r="26" spans="1:9" ht="11.25" customHeight="1">
      <c r="A26" s="45" t="s">
        <v>864</v>
      </c>
      <c r="B26" s="51"/>
      <c r="C26" s="51"/>
      <c r="D26" s="51"/>
      <c r="E26" s="51"/>
      <c r="F26" s="51"/>
      <c r="G26" s="51"/>
      <c r="I26" s="11"/>
    </row>
    <row r="27" ht="11.25" customHeight="1">
      <c r="I27" s="11"/>
    </row>
    <row r="28" ht="11.25" customHeight="1">
      <c r="I28" s="11"/>
    </row>
  </sheetData>
  <sheetProtection selectLockedCells="1" selectUnlockedCells="1"/>
  <mergeCells count="1">
    <mergeCell ref="B11:G11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5"/>
  <dimension ref="A1:N26"/>
  <sheetViews>
    <sheetView showGridLines="0" zoomScale="150" zoomScaleNormal="150" workbookViewId="0" topLeftCell="A1">
      <selection activeCell="J1" sqref="J1"/>
    </sheetView>
  </sheetViews>
  <sheetFormatPr defaultColWidth="9.140625" defaultRowHeight="11.25" customHeight="1"/>
  <cols>
    <col min="1" max="1" width="17.421875" style="42" customWidth="1"/>
    <col min="2" max="7" width="11.140625" style="42" customWidth="1"/>
    <col min="8" max="14" width="9.00390625" style="42" customWidth="1"/>
    <col min="15" max="16384" width="9.00390625" style="163" customWidth="1"/>
  </cols>
  <sheetData>
    <row r="1" spans="1:10" ht="12.75" customHeight="1">
      <c r="A1" s="143" t="s">
        <v>865</v>
      </c>
      <c r="J1" s="4" t="s">
        <v>28</v>
      </c>
    </row>
    <row r="2" ht="12.75" customHeight="1">
      <c r="A2" s="143" t="s">
        <v>866</v>
      </c>
    </row>
    <row r="3" spans="1:7" ht="11.25" customHeight="1">
      <c r="A3" s="56"/>
      <c r="B3" s="56"/>
      <c r="C3" s="56"/>
      <c r="D3" s="56"/>
      <c r="E3" s="56"/>
      <c r="F3" s="56"/>
      <c r="G3" s="56"/>
    </row>
    <row r="4" spans="1:7" ht="11.25" customHeight="1">
      <c r="A4" s="45" t="s">
        <v>130</v>
      </c>
      <c r="C4" s="320" t="s">
        <v>850</v>
      </c>
      <c r="E4" s="320"/>
      <c r="G4" s="321" t="s">
        <v>120</v>
      </c>
    </row>
    <row r="5" spans="1:7" ht="11.25" customHeight="1">
      <c r="A5" s="148" t="s">
        <v>852</v>
      </c>
      <c r="B5" s="322" t="s">
        <v>853</v>
      </c>
      <c r="C5" s="322" t="s">
        <v>854</v>
      </c>
      <c r="D5" s="322" t="s">
        <v>867</v>
      </c>
      <c r="E5" s="322" t="s">
        <v>868</v>
      </c>
      <c r="F5" s="322" t="s">
        <v>869</v>
      </c>
      <c r="G5" s="321"/>
    </row>
    <row r="6" spans="1:8" ht="11.25" customHeight="1">
      <c r="A6" s="21">
        <v>2014</v>
      </c>
      <c r="B6" s="323">
        <v>2233863</v>
      </c>
      <c r="C6" s="323">
        <v>126258</v>
      </c>
      <c r="D6" s="323">
        <v>321618</v>
      </c>
      <c r="E6" s="323">
        <v>126546</v>
      </c>
      <c r="F6" s="323">
        <v>17618</v>
      </c>
      <c r="G6" s="323">
        <f>SUM(B6:F6)</f>
        <v>2825903</v>
      </c>
      <c r="H6" s="60"/>
    </row>
    <row r="7" spans="1:8" ht="11.25" customHeight="1">
      <c r="A7" s="21">
        <v>2015</v>
      </c>
      <c r="B7" s="323">
        <v>2229567</v>
      </c>
      <c r="C7" s="323">
        <v>137884</v>
      </c>
      <c r="D7" s="323">
        <v>314427</v>
      </c>
      <c r="E7" s="323">
        <v>111359</v>
      </c>
      <c r="F7" s="323">
        <v>23871</v>
      </c>
      <c r="G7" s="323">
        <v>2817108</v>
      </c>
      <c r="H7" s="60"/>
    </row>
    <row r="8" spans="1:7" ht="11.25" customHeight="1">
      <c r="A8" s="21" t="s">
        <v>38</v>
      </c>
      <c r="B8" s="23" t="s">
        <v>870</v>
      </c>
      <c r="C8" s="23" t="s">
        <v>871</v>
      </c>
      <c r="D8" s="23" t="s">
        <v>872</v>
      </c>
      <c r="E8" s="23" t="s">
        <v>873</v>
      </c>
      <c r="F8" s="23" t="s">
        <v>874</v>
      </c>
      <c r="G8" s="23" t="s">
        <v>875</v>
      </c>
    </row>
    <row r="9" spans="1:7" ht="11.25" customHeight="1">
      <c r="A9" s="21">
        <v>2017</v>
      </c>
      <c r="B9" s="23">
        <v>1994448</v>
      </c>
      <c r="C9" s="23">
        <v>79183</v>
      </c>
      <c r="D9" s="23">
        <v>330297</v>
      </c>
      <c r="E9" s="23">
        <v>104267</v>
      </c>
      <c r="F9" s="23">
        <v>27475</v>
      </c>
      <c r="G9" s="23">
        <v>2535670</v>
      </c>
    </row>
    <row r="10" spans="1:7" ht="11.25" customHeight="1">
      <c r="A10" s="21"/>
      <c r="B10" s="23"/>
      <c r="C10" s="23"/>
      <c r="D10" s="23"/>
      <c r="E10" s="23"/>
      <c r="F10" s="23"/>
      <c r="G10" s="23"/>
    </row>
    <row r="11" spans="1:7" ht="11.25" customHeight="1">
      <c r="A11" s="21"/>
      <c r="B11" s="61" t="s">
        <v>876</v>
      </c>
      <c r="C11" s="61"/>
      <c r="D11" s="61"/>
      <c r="E11" s="61"/>
      <c r="F11" s="61"/>
      <c r="G11" s="61"/>
    </row>
    <row r="12" spans="1:7" ht="11.25" customHeight="1">
      <c r="A12" s="21"/>
      <c r="B12" s="61"/>
      <c r="C12" s="61"/>
      <c r="D12" s="61"/>
      <c r="E12" s="61"/>
      <c r="F12" s="61"/>
      <c r="G12" s="61"/>
    </row>
    <row r="13" spans="1:7" ht="11.25" customHeight="1">
      <c r="A13" s="42" t="s">
        <v>827</v>
      </c>
      <c r="B13" s="23">
        <v>2599</v>
      </c>
      <c r="C13" s="23">
        <v>452</v>
      </c>
      <c r="D13" s="23">
        <v>1117</v>
      </c>
      <c r="E13" s="23">
        <v>44</v>
      </c>
      <c r="F13" s="23">
        <v>2</v>
      </c>
      <c r="G13" s="23">
        <f aca="true" t="shared" si="0" ref="G13:G24">SUM(B13:F13)</f>
        <v>4214</v>
      </c>
    </row>
    <row r="14" spans="1:7" ht="11.25" customHeight="1">
      <c r="A14" s="42" t="s">
        <v>743</v>
      </c>
      <c r="B14" s="23">
        <v>22422</v>
      </c>
      <c r="C14" s="23">
        <v>2355</v>
      </c>
      <c r="D14" s="23">
        <v>6553</v>
      </c>
      <c r="E14" s="23">
        <v>4233</v>
      </c>
      <c r="F14" s="23">
        <v>388</v>
      </c>
      <c r="G14" s="23">
        <f t="shared" si="0"/>
        <v>35951</v>
      </c>
    </row>
    <row r="15" spans="1:7" ht="11.25" customHeight="1">
      <c r="A15" s="42" t="s">
        <v>744</v>
      </c>
      <c r="B15" s="23">
        <v>79966</v>
      </c>
      <c r="C15" s="23">
        <v>29825</v>
      </c>
      <c r="D15" s="23">
        <v>56268</v>
      </c>
      <c r="E15" s="23">
        <v>66789</v>
      </c>
      <c r="F15" s="23">
        <v>5147</v>
      </c>
      <c r="G15" s="23">
        <f t="shared" si="0"/>
        <v>237995</v>
      </c>
    </row>
    <row r="16" spans="1:7" ht="11.25" customHeight="1">
      <c r="A16" s="42" t="s">
        <v>745</v>
      </c>
      <c r="B16" s="23">
        <v>506166</v>
      </c>
      <c r="C16" s="23">
        <v>7045</v>
      </c>
      <c r="D16" s="23">
        <v>20670</v>
      </c>
      <c r="E16" s="23">
        <v>1787</v>
      </c>
      <c r="F16" s="23">
        <v>3240</v>
      </c>
      <c r="G16" s="23">
        <f t="shared" si="0"/>
        <v>538908</v>
      </c>
    </row>
    <row r="17" spans="1:7" ht="11.25" customHeight="1">
      <c r="A17" s="42" t="s">
        <v>746</v>
      </c>
      <c r="B17" s="23">
        <v>140851</v>
      </c>
      <c r="C17" s="23">
        <v>12679</v>
      </c>
      <c r="D17" s="23">
        <v>15199</v>
      </c>
      <c r="E17" s="23">
        <v>513</v>
      </c>
      <c r="F17" s="23">
        <v>1600</v>
      </c>
      <c r="G17" s="23">
        <f t="shared" si="0"/>
        <v>170842</v>
      </c>
    </row>
    <row r="18" spans="1:7" ht="11.25" customHeight="1">
      <c r="A18" s="42" t="s">
        <v>747</v>
      </c>
      <c r="B18" s="23">
        <v>25637</v>
      </c>
      <c r="C18" s="23">
        <v>2350</v>
      </c>
      <c r="D18" s="23">
        <v>14310</v>
      </c>
      <c r="E18" s="23">
        <v>718</v>
      </c>
      <c r="F18" s="23">
        <v>164</v>
      </c>
      <c r="G18" s="23">
        <f t="shared" si="0"/>
        <v>43179</v>
      </c>
    </row>
    <row r="19" spans="1:7" ht="11.25" customHeight="1">
      <c r="A19" s="42" t="s">
        <v>748</v>
      </c>
      <c r="B19" s="23">
        <v>73546</v>
      </c>
      <c r="C19" s="23">
        <v>27671</v>
      </c>
      <c r="D19" s="23">
        <v>24266</v>
      </c>
      <c r="E19" s="23">
        <v>16477</v>
      </c>
      <c r="F19" s="23">
        <v>582</v>
      </c>
      <c r="G19" s="23">
        <f t="shared" si="0"/>
        <v>142542</v>
      </c>
    </row>
    <row r="20" spans="1:7" ht="11.25" customHeight="1">
      <c r="A20" s="42" t="s">
        <v>749</v>
      </c>
      <c r="B20" s="23">
        <v>674248</v>
      </c>
      <c r="C20" s="23">
        <v>9792</v>
      </c>
      <c r="D20" s="23">
        <v>30920</v>
      </c>
      <c r="E20" s="23">
        <v>2168</v>
      </c>
      <c r="F20" s="23">
        <v>6125</v>
      </c>
      <c r="G20" s="23">
        <f t="shared" si="0"/>
        <v>723253</v>
      </c>
    </row>
    <row r="21" spans="1:7" ht="11.25" customHeight="1">
      <c r="A21" s="42" t="s">
        <v>750</v>
      </c>
      <c r="B21" s="23">
        <v>259658</v>
      </c>
      <c r="C21" s="23">
        <v>11872</v>
      </c>
      <c r="D21" s="23">
        <v>29206</v>
      </c>
      <c r="E21" s="23">
        <v>1808</v>
      </c>
      <c r="F21" s="23">
        <v>7146</v>
      </c>
      <c r="G21" s="23">
        <f t="shared" si="0"/>
        <v>309690</v>
      </c>
    </row>
    <row r="22" spans="1:7" ht="11.25" customHeight="1">
      <c r="A22" s="42" t="s">
        <v>751</v>
      </c>
      <c r="B22" s="23">
        <v>549</v>
      </c>
      <c r="C22" s="23">
        <v>225</v>
      </c>
      <c r="D22" s="23">
        <v>684</v>
      </c>
      <c r="E22" s="23">
        <v>48</v>
      </c>
      <c r="F22" s="23">
        <v>8</v>
      </c>
      <c r="G22" s="23">
        <f t="shared" si="0"/>
        <v>1514</v>
      </c>
    </row>
    <row r="23" spans="1:14" s="305" customFormat="1" ht="12" customHeight="1">
      <c r="A23" s="302" t="s">
        <v>36</v>
      </c>
      <c r="B23" s="324">
        <v>1785641</v>
      </c>
      <c r="C23" s="324">
        <v>104265</v>
      </c>
      <c r="D23" s="324">
        <v>199193</v>
      </c>
      <c r="E23" s="324">
        <v>94585</v>
      </c>
      <c r="F23" s="324">
        <v>24403</v>
      </c>
      <c r="G23" s="324">
        <f t="shared" si="0"/>
        <v>2208087</v>
      </c>
      <c r="H23" s="304"/>
      <c r="I23" s="304"/>
      <c r="J23" s="304"/>
      <c r="K23" s="304"/>
      <c r="L23" s="304"/>
      <c r="M23" s="304"/>
      <c r="N23" s="304"/>
    </row>
    <row r="24" spans="1:7" ht="12" customHeight="1">
      <c r="A24" s="306" t="s">
        <v>42</v>
      </c>
      <c r="B24" s="325">
        <v>31327889</v>
      </c>
      <c r="C24" s="325">
        <v>5374363</v>
      </c>
      <c r="D24" s="325">
        <v>6880130</v>
      </c>
      <c r="E24" s="325">
        <v>10099920</v>
      </c>
      <c r="F24" s="325">
        <v>473923</v>
      </c>
      <c r="G24" s="325">
        <f t="shared" si="0"/>
        <v>54156225</v>
      </c>
    </row>
    <row r="26" spans="1:7" ht="11.25" customHeight="1">
      <c r="A26" s="45" t="s">
        <v>877</v>
      </c>
      <c r="B26" s="326"/>
      <c r="C26" s="326"/>
      <c r="D26" s="326"/>
      <c r="E26" s="326"/>
      <c r="F26" s="323"/>
      <c r="G26" s="326"/>
    </row>
  </sheetData>
  <sheetProtection selectLockedCells="1" selectUnlockedCells="1"/>
  <mergeCells count="2">
    <mergeCell ref="G4:G5"/>
    <mergeCell ref="B11:G11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6"/>
  <dimension ref="A1:Y27"/>
  <sheetViews>
    <sheetView showGridLines="0" zoomScale="150" zoomScaleNormal="150" workbookViewId="0" topLeftCell="A1">
      <selection activeCell="A1" sqref="A1"/>
    </sheetView>
  </sheetViews>
  <sheetFormatPr defaultColWidth="9.140625" defaultRowHeight="11.25" customHeight="1"/>
  <cols>
    <col min="1" max="1" width="13.00390625" style="42" customWidth="1"/>
    <col min="2" max="4" width="7.57421875" style="42" customWidth="1"/>
    <col min="5" max="5" width="0.71875" style="42" customWidth="1"/>
    <col min="6" max="8" width="7.57421875" style="42" customWidth="1"/>
    <col min="9" max="9" width="0.71875" style="42" customWidth="1"/>
    <col min="10" max="12" width="7.57421875" style="42" customWidth="1"/>
    <col min="13" max="13" width="0.71875" style="42" customWidth="1"/>
    <col min="14" max="19" width="7.57421875" style="42" customWidth="1"/>
    <col min="20" max="21" width="9.00390625" style="42" customWidth="1"/>
    <col min="22" max="16384" width="9.00390625" style="163" customWidth="1"/>
  </cols>
  <sheetData>
    <row r="1" spans="1:25" s="328" customFormat="1" ht="12.75" customHeight="1">
      <c r="A1" s="327" t="s">
        <v>878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54"/>
      <c r="U1" s="4" t="s">
        <v>28</v>
      </c>
      <c r="Y1" s="4" t="s">
        <v>879</v>
      </c>
    </row>
    <row r="2" spans="1:21" s="328" customFormat="1" ht="12.75" customHeight="1">
      <c r="A2" s="329" t="s">
        <v>880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54"/>
      <c r="U2" s="54"/>
    </row>
    <row r="3" spans="1:19" ht="11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</row>
    <row r="4" spans="1:19" ht="11.25" customHeight="1">
      <c r="A4" s="331" t="s">
        <v>881</v>
      </c>
      <c r="B4" s="332" t="s">
        <v>882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3" t="s">
        <v>120</v>
      </c>
      <c r="R4" s="333"/>
      <c r="S4" s="333"/>
    </row>
    <row r="5" spans="1:19" ht="11.25" customHeight="1">
      <c r="A5" s="331"/>
      <c r="B5" s="334" t="s">
        <v>883</v>
      </c>
      <c r="C5" s="334"/>
      <c r="D5" s="334"/>
      <c r="E5" s="335"/>
      <c r="F5" s="334" t="s">
        <v>884</v>
      </c>
      <c r="G5" s="334"/>
      <c r="H5" s="334"/>
      <c r="I5" s="335"/>
      <c r="J5" s="334" t="s">
        <v>885</v>
      </c>
      <c r="K5" s="334"/>
      <c r="L5" s="334"/>
      <c r="M5" s="335"/>
      <c r="N5" s="334" t="s">
        <v>886</v>
      </c>
      <c r="O5" s="334"/>
      <c r="P5" s="334"/>
      <c r="Q5" s="333"/>
      <c r="R5" s="333"/>
      <c r="S5" s="333"/>
    </row>
    <row r="6" spans="1:19" ht="11.25" customHeight="1">
      <c r="A6" s="331"/>
      <c r="B6" s="336" t="s">
        <v>30</v>
      </c>
      <c r="C6" s="336" t="s">
        <v>887</v>
      </c>
      <c r="D6" s="336" t="s">
        <v>888</v>
      </c>
      <c r="E6" s="336"/>
      <c r="F6" s="336" t="s">
        <v>30</v>
      </c>
      <c r="G6" s="336" t="s">
        <v>887</v>
      </c>
      <c r="H6" s="336" t="s">
        <v>888</v>
      </c>
      <c r="I6" s="336"/>
      <c r="J6" s="336" t="s">
        <v>30</v>
      </c>
      <c r="K6" s="336" t="s">
        <v>887</v>
      </c>
      <c r="L6" s="336" t="s">
        <v>888</v>
      </c>
      <c r="M6" s="336"/>
      <c r="N6" s="336" t="s">
        <v>30</v>
      </c>
      <c r="O6" s="336" t="s">
        <v>887</v>
      </c>
      <c r="P6" s="336" t="s">
        <v>888</v>
      </c>
      <c r="Q6" s="336" t="s">
        <v>30</v>
      </c>
      <c r="R6" s="336" t="s">
        <v>887</v>
      </c>
      <c r="S6" s="336" t="s">
        <v>888</v>
      </c>
    </row>
    <row r="7" spans="1:19" ht="11.25" customHeight="1">
      <c r="A7" s="337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</row>
    <row r="8" spans="1:25" ht="11.25" customHeight="1">
      <c r="A8" s="339">
        <v>2015</v>
      </c>
      <c r="B8" s="75" t="s">
        <v>646</v>
      </c>
      <c r="C8" s="75">
        <v>10174</v>
      </c>
      <c r="D8" s="75" t="s">
        <v>374</v>
      </c>
      <c r="E8" s="75"/>
      <c r="F8" s="75">
        <v>1290</v>
      </c>
      <c r="G8" s="75">
        <v>21443</v>
      </c>
      <c r="H8" s="75" t="s">
        <v>889</v>
      </c>
      <c r="I8" s="75"/>
      <c r="J8" s="75">
        <v>2985</v>
      </c>
      <c r="K8" s="75">
        <v>44385</v>
      </c>
      <c r="L8" s="75" t="s">
        <v>401</v>
      </c>
      <c r="M8" s="75"/>
      <c r="N8" s="75" t="s">
        <v>890</v>
      </c>
      <c r="O8" s="75">
        <v>11098</v>
      </c>
      <c r="P8" s="75" t="s">
        <v>891</v>
      </c>
      <c r="Q8" s="75">
        <v>4265</v>
      </c>
      <c r="R8" s="75">
        <v>59487</v>
      </c>
      <c r="S8" s="75" t="s">
        <v>892</v>
      </c>
      <c r="T8" s="1"/>
      <c r="U8" s="1"/>
      <c r="V8"/>
      <c r="W8"/>
      <c r="X8"/>
      <c r="Y8"/>
    </row>
    <row r="9" spans="1:25" ht="11.25" customHeight="1">
      <c r="A9" s="339" t="s">
        <v>38</v>
      </c>
      <c r="B9" s="46" t="s">
        <v>893</v>
      </c>
      <c r="C9" s="46" t="s">
        <v>894</v>
      </c>
      <c r="D9" s="46" t="s">
        <v>895</v>
      </c>
      <c r="E9" s="46"/>
      <c r="F9" s="340" t="s">
        <v>896</v>
      </c>
      <c r="G9" s="340" t="s">
        <v>897</v>
      </c>
      <c r="H9" s="340" t="s">
        <v>898</v>
      </c>
      <c r="I9" s="46"/>
      <c r="J9" s="46" t="s">
        <v>899</v>
      </c>
      <c r="K9" s="46" t="s">
        <v>900</v>
      </c>
      <c r="L9" s="46" t="s">
        <v>901</v>
      </c>
      <c r="M9" s="46"/>
      <c r="N9" s="46" t="s">
        <v>902</v>
      </c>
      <c r="O9" s="46" t="s">
        <v>903</v>
      </c>
      <c r="P9" s="46" t="s">
        <v>904</v>
      </c>
      <c r="Q9" s="46" t="s">
        <v>905</v>
      </c>
      <c r="R9" s="46" t="s">
        <v>906</v>
      </c>
      <c r="S9" s="46" t="s">
        <v>907</v>
      </c>
      <c r="T9" s="1"/>
      <c r="U9" s="1"/>
      <c r="V9"/>
      <c r="W9"/>
      <c r="X9"/>
      <c r="Y9"/>
    </row>
    <row r="10" spans="1:25" ht="11.25" customHeight="1">
      <c r="A10" s="339">
        <v>2017</v>
      </c>
      <c r="B10" s="46">
        <v>1199</v>
      </c>
      <c r="C10" s="46">
        <v>13743</v>
      </c>
      <c r="D10" s="46">
        <v>239</v>
      </c>
      <c r="E10" s="46"/>
      <c r="F10" s="46">
        <v>1327</v>
      </c>
      <c r="G10" s="46">
        <v>22877</v>
      </c>
      <c r="H10" s="46">
        <v>324</v>
      </c>
      <c r="I10" s="46"/>
      <c r="J10" s="46">
        <v>2700</v>
      </c>
      <c r="K10" s="46">
        <v>40673</v>
      </c>
      <c r="L10" s="46">
        <v>396</v>
      </c>
      <c r="M10" s="46"/>
      <c r="N10" s="46">
        <v>683</v>
      </c>
      <c r="O10" s="46">
        <v>12819</v>
      </c>
      <c r="P10" s="46">
        <v>194</v>
      </c>
      <c r="Q10" s="46">
        <v>4395</v>
      </c>
      <c r="R10" s="46">
        <v>62779</v>
      </c>
      <c r="S10" s="46">
        <v>736</v>
      </c>
      <c r="T10" s="1"/>
      <c r="U10" s="1"/>
      <c r="V10"/>
      <c r="W10"/>
      <c r="X10"/>
      <c r="Y10"/>
    </row>
    <row r="11" spans="1:25" ht="11.25" customHeight="1">
      <c r="A11" s="339"/>
      <c r="B11" s="46"/>
      <c r="C11" s="46"/>
      <c r="D11" s="46"/>
      <c r="E11" s="46"/>
      <c r="F11" s="340"/>
      <c r="G11" s="340"/>
      <c r="H11" s="340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1"/>
      <c r="U11" s="1"/>
      <c r="V11"/>
      <c r="W11"/>
      <c r="X11"/>
      <c r="Y11"/>
    </row>
    <row r="12" spans="1:25" ht="11.25" customHeight="1">
      <c r="A12" s="60"/>
      <c r="B12" s="61" t="s">
        <v>826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"/>
      <c r="U12" s="1"/>
      <c r="V12"/>
      <c r="W12"/>
      <c r="X12"/>
      <c r="Y12"/>
    </row>
    <row r="13" spans="1:25" ht="11.25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1"/>
      <c r="U13" s="1"/>
      <c r="V13"/>
      <c r="W13"/>
      <c r="X13"/>
      <c r="Y13"/>
    </row>
    <row r="14" spans="1:25" ht="11.25" customHeight="1">
      <c r="A14" s="341" t="s">
        <v>827</v>
      </c>
      <c r="B14" s="75">
        <v>11</v>
      </c>
      <c r="C14" s="301">
        <v>121</v>
      </c>
      <c r="D14" s="75">
        <v>2</v>
      </c>
      <c r="E14" s="75"/>
      <c r="F14" s="75">
        <v>53</v>
      </c>
      <c r="G14" s="75">
        <v>641</v>
      </c>
      <c r="H14" s="75">
        <v>8</v>
      </c>
      <c r="I14" s="75"/>
      <c r="J14" s="75">
        <v>60</v>
      </c>
      <c r="K14" s="75">
        <v>714</v>
      </c>
      <c r="L14" s="75">
        <v>10</v>
      </c>
      <c r="M14" s="75"/>
      <c r="N14" s="75">
        <v>25</v>
      </c>
      <c r="O14" s="75">
        <v>255</v>
      </c>
      <c r="P14" s="75">
        <v>4</v>
      </c>
      <c r="Q14" s="75">
        <v>89</v>
      </c>
      <c r="R14" s="75">
        <v>1052</v>
      </c>
      <c r="S14" s="75">
        <v>16</v>
      </c>
      <c r="T14" s="1"/>
      <c r="U14" s="1"/>
      <c r="V14"/>
      <c r="W14"/>
      <c r="X14"/>
      <c r="Y14"/>
    </row>
    <row r="15" spans="1:25" ht="12.75" customHeight="1">
      <c r="A15" s="341" t="s">
        <v>743</v>
      </c>
      <c r="B15" s="75">
        <v>28</v>
      </c>
      <c r="C15" s="301">
        <v>260</v>
      </c>
      <c r="D15" s="75" t="s">
        <v>549</v>
      </c>
      <c r="E15" s="75"/>
      <c r="F15" s="75">
        <v>51</v>
      </c>
      <c r="G15" s="75">
        <v>643</v>
      </c>
      <c r="H15" s="75">
        <v>5</v>
      </c>
      <c r="I15" s="75"/>
      <c r="J15" s="75">
        <v>133</v>
      </c>
      <c r="K15" s="75">
        <v>1639</v>
      </c>
      <c r="L15" s="75">
        <v>5</v>
      </c>
      <c r="M15" s="75"/>
      <c r="N15" s="75">
        <v>25</v>
      </c>
      <c r="O15" s="75">
        <v>375</v>
      </c>
      <c r="P15" s="75">
        <v>5</v>
      </c>
      <c r="Q15" s="75">
        <v>182</v>
      </c>
      <c r="R15" s="75">
        <v>2143</v>
      </c>
      <c r="S15" s="75">
        <v>5</v>
      </c>
      <c r="T15" s="1"/>
      <c r="U15" s="1"/>
      <c r="V15"/>
      <c r="W15"/>
      <c r="X15"/>
      <c r="Y15"/>
    </row>
    <row r="16" spans="1:25" ht="12.75" customHeight="1">
      <c r="A16" s="341" t="s">
        <v>744</v>
      </c>
      <c r="B16" s="75">
        <v>39</v>
      </c>
      <c r="C16" s="301">
        <v>388</v>
      </c>
      <c r="D16" s="75" t="s">
        <v>549</v>
      </c>
      <c r="E16" s="75"/>
      <c r="F16" s="75">
        <v>60</v>
      </c>
      <c r="G16" s="75">
        <v>641</v>
      </c>
      <c r="H16" s="75">
        <v>27</v>
      </c>
      <c r="I16" s="75"/>
      <c r="J16" s="75">
        <v>95</v>
      </c>
      <c r="K16" s="75">
        <v>1074</v>
      </c>
      <c r="L16" s="75">
        <v>37</v>
      </c>
      <c r="M16" s="75"/>
      <c r="N16" s="75">
        <v>44</v>
      </c>
      <c r="O16" s="75">
        <v>534</v>
      </c>
      <c r="P16" s="75" t="s">
        <v>549</v>
      </c>
      <c r="Q16" s="75">
        <v>158</v>
      </c>
      <c r="R16" s="75">
        <v>1729</v>
      </c>
      <c r="S16" s="75">
        <v>37</v>
      </c>
      <c r="T16" s="1"/>
      <c r="U16" s="1"/>
      <c r="V16"/>
      <c r="W16"/>
      <c r="X16"/>
      <c r="Y16"/>
    </row>
    <row r="17" spans="1:25" ht="12.75" customHeight="1">
      <c r="A17" s="341" t="s">
        <v>745</v>
      </c>
      <c r="B17" s="75">
        <v>173</v>
      </c>
      <c r="C17" s="75">
        <v>2478</v>
      </c>
      <c r="D17" s="75">
        <v>34</v>
      </c>
      <c r="E17" s="75"/>
      <c r="F17" s="75">
        <v>194</v>
      </c>
      <c r="G17" s="75">
        <v>3901</v>
      </c>
      <c r="H17" s="75">
        <v>49</v>
      </c>
      <c r="I17" s="75"/>
      <c r="J17" s="75">
        <v>325</v>
      </c>
      <c r="K17" s="75">
        <v>5859</v>
      </c>
      <c r="L17" s="75">
        <v>49</v>
      </c>
      <c r="M17" s="75"/>
      <c r="N17" s="75">
        <v>146</v>
      </c>
      <c r="O17" s="75">
        <v>3445</v>
      </c>
      <c r="P17" s="75">
        <v>37</v>
      </c>
      <c r="Q17" s="75">
        <v>588</v>
      </c>
      <c r="R17" s="75">
        <v>10242</v>
      </c>
      <c r="S17" s="75">
        <v>83</v>
      </c>
      <c r="T17" s="1"/>
      <c r="U17" s="1"/>
      <c r="V17"/>
      <c r="W17"/>
      <c r="X17"/>
      <c r="Y17"/>
    </row>
    <row r="18" spans="1:25" ht="12.75" customHeight="1">
      <c r="A18" s="341" t="s">
        <v>746</v>
      </c>
      <c r="B18" s="75">
        <v>89</v>
      </c>
      <c r="C18" s="301">
        <v>1085</v>
      </c>
      <c r="D18" s="75">
        <v>128</v>
      </c>
      <c r="E18" s="75"/>
      <c r="F18" s="75">
        <v>75</v>
      </c>
      <c r="G18" s="75">
        <v>1434</v>
      </c>
      <c r="H18" s="75">
        <v>153</v>
      </c>
      <c r="I18" s="75"/>
      <c r="J18" s="75">
        <v>145</v>
      </c>
      <c r="K18" s="75">
        <v>2525</v>
      </c>
      <c r="L18" s="75">
        <v>209</v>
      </c>
      <c r="M18" s="75"/>
      <c r="N18" s="75">
        <v>46</v>
      </c>
      <c r="O18" s="75">
        <v>824</v>
      </c>
      <c r="P18" s="75">
        <v>97</v>
      </c>
      <c r="Q18" s="75">
        <v>272</v>
      </c>
      <c r="R18" s="75">
        <v>4366</v>
      </c>
      <c r="S18" s="75">
        <v>402</v>
      </c>
      <c r="T18" s="1"/>
      <c r="U18" s="1"/>
      <c r="V18"/>
      <c r="W18"/>
      <c r="X18"/>
      <c r="Y18"/>
    </row>
    <row r="19" spans="1:25" ht="12.75" customHeight="1">
      <c r="A19" s="341" t="s">
        <v>747</v>
      </c>
      <c r="B19" s="75">
        <v>108</v>
      </c>
      <c r="C19" s="301">
        <v>1423</v>
      </c>
      <c r="D19" s="75">
        <v>19</v>
      </c>
      <c r="E19" s="75"/>
      <c r="F19" s="75">
        <v>140</v>
      </c>
      <c r="G19" s="75">
        <v>2502</v>
      </c>
      <c r="H19" s="75">
        <v>58</v>
      </c>
      <c r="I19" s="75"/>
      <c r="J19" s="75">
        <v>298</v>
      </c>
      <c r="K19" s="75">
        <v>4956</v>
      </c>
      <c r="L19" s="75">
        <v>84</v>
      </c>
      <c r="M19" s="75"/>
      <c r="N19" s="75">
        <v>74</v>
      </c>
      <c r="O19" s="75">
        <v>1453</v>
      </c>
      <c r="P19" s="75">
        <v>38</v>
      </c>
      <c r="Q19" s="75">
        <v>440</v>
      </c>
      <c r="R19" s="75">
        <v>6910</v>
      </c>
      <c r="S19" s="75">
        <v>103</v>
      </c>
      <c r="T19" s="1"/>
      <c r="U19" s="1"/>
      <c r="V19"/>
      <c r="W19"/>
      <c r="X19"/>
      <c r="Y19"/>
    </row>
    <row r="20" spans="1:25" ht="12.75" customHeight="1">
      <c r="A20" s="341" t="s">
        <v>748</v>
      </c>
      <c r="B20" s="75">
        <v>119</v>
      </c>
      <c r="C20" s="75">
        <v>1413</v>
      </c>
      <c r="D20" s="75">
        <v>10</v>
      </c>
      <c r="E20" s="75"/>
      <c r="F20" s="75">
        <v>135</v>
      </c>
      <c r="G20" s="75">
        <v>2436</v>
      </c>
      <c r="H20" s="75">
        <v>22</v>
      </c>
      <c r="I20" s="75"/>
      <c r="J20" s="75">
        <v>403</v>
      </c>
      <c r="K20" s="75">
        <v>5960</v>
      </c>
      <c r="L20" s="75">
        <v>20</v>
      </c>
      <c r="M20" s="75"/>
      <c r="N20" s="75">
        <v>58</v>
      </c>
      <c r="O20" s="75">
        <v>940</v>
      </c>
      <c r="P20" s="75">
        <v>20</v>
      </c>
      <c r="Q20" s="75">
        <v>557</v>
      </c>
      <c r="R20" s="75">
        <v>7966</v>
      </c>
      <c r="S20" s="75">
        <v>42</v>
      </c>
      <c r="T20" s="1"/>
      <c r="U20" s="1"/>
      <c r="V20"/>
      <c r="W20"/>
      <c r="X20"/>
      <c r="Y20"/>
    </row>
    <row r="21" spans="1:25" ht="12.75" customHeight="1">
      <c r="A21" s="341" t="s">
        <v>749</v>
      </c>
      <c r="B21" s="75">
        <v>302</v>
      </c>
      <c r="C21" s="75">
        <v>3109</v>
      </c>
      <c r="D21" s="75">
        <v>14</v>
      </c>
      <c r="E21" s="75"/>
      <c r="F21" s="75">
        <v>312</v>
      </c>
      <c r="G21" s="75">
        <v>6291</v>
      </c>
      <c r="H21" s="75">
        <v>38</v>
      </c>
      <c r="I21" s="75"/>
      <c r="J21" s="75">
        <v>697</v>
      </c>
      <c r="K21" s="75">
        <v>11672</v>
      </c>
      <c r="L21" s="75">
        <v>37</v>
      </c>
      <c r="M21" s="75"/>
      <c r="N21" s="75">
        <v>191</v>
      </c>
      <c r="O21" s="75">
        <v>4267</v>
      </c>
      <c r="P21" s="75">
        <v>20</v>
      </c>
      <c r="Q21" s="75">
        <v>1102</v>
      </c>
      <c r="R21" s="75">
        <v>16665</v>
      </c>
      <c r="S21" s="75">
        <v>61</v>
      </c>
      <c r="T21" s="1"/>
      <c r="U21" s="1"/>
      <c r="V21"/>
      <c r="W21"/>
      <c r="X21"/>
      <c r="Y21"/>
    </row>
    <row r="22" spans="1:25" ht="12.75" customHeight="1">
      <c r="A22" s="341" t="s">
        <v>750</v>
      </c>
      <c r="B22" s="75">
        <v>296</v>
      </c>
      <c r="C22" s="75">
        <v>2813</v>
      </c>
      <c r="D22" s="75">
        <v>14</v>
      </c>
      <c r="E22" s="75"/>
      <c r="F22" s="75">
        <v>321</v>
      </c>
      <c r="G22" s="75">
        <v>5112</v>
      </c>
      <c r="H22" s="75">
        <v>52</v>
      </c>
      <c r="I22" s="75"/>
      <c r="J22" s="75">
        <v>616</v>
      </c>
      <c r="K22" s="75">
        <v>8330</v>
      </c>
      <c r="L22" s="75">
        <v>59</v>
      </c>
      <c r="M22" s="75"/>
      <c r="N22" s="75">
        <v>113</v>
      </c>
      <c r="O22" s="75">
        <v>1899</v>
      </c>
      <c r="P22" s="75">
        <v>8</v>
      </c>
      <c r="Q22" s="75">
        <v>1010</v>
      </c>
      <c r="R22" s="75">
        <v>12634</v>
      </c>
      <c r="S22" s="75">
        <v>87</v>
      </c>
      <c r="T22" s="1"/>
      <c r="U22" s="1"/>
      <c r="V22"/>
      <c r="W22"/>
      <c r="X22"/>
      <c r="Y22"/>
    </row>
    <row r="23" spans="1:25" ht="12.75" customHeight="1">
      <c r="A23" s="341" t="s">
        <v>751</v>
      </c>
      <c r="B23" s="75">
        <v>7</v>
      </c>
      <c r="C23" s="301">
        <v>118</v>
      </c>
      <c r="D23" s="75" t="s">
        <v>549</v>
      </c>
      <c r="E23" s="75"/>
      <c r="F23" s="75">
        <v>10</v>
      </c>
      <c r="G23" s="75">
        <v>121</v>
      </c>
      <c r="H23" s="75" t="s">
        <v>549</v>
      </c>
      <c r="I23" s="75"/>
      <c r="J23" s="75">
        <v>14</v>
      </c>
      <c r="K23" s="75">
        <v>170</v>
      </c>
      <c r="L23" s="75" t="s">
        <v>549</v>
      </c>
      <c r="M23" s="75"/>
      <c r="N23" s="75">
        <v>4</v>
      </c>
      <c r="O23" s="75">
        <v>63</v>
      </c>
      <c r="P23" s="75" t="s">
        <v>549</v>
      </c>
      <c r="Q23" s="75">
        <v>24</v>
      </c>
      <c r="R23" s="75">
        <v>321</v>
      </c>
      <c r="S23" s="75" t="s">
        <v>549</v>
      </c>
      <c r="T23" s="1"/>
      <c r="U23" s="1"/>
      <c r="V23"/>
      <c r="W23"/>
      <c r="X23"/>
      <c r="Y23"/>
    </row>
    <row r="24" spans="1:25" ht="12.75" customHeight="1">
      <c r="A24" s="342" t="s">
        <v>36</v>
      </c>
      <c r="B24" s="303">
        <v>1172</v>
      </c>
      <c r="C24" s="303">
        <v>13208</v>
      </c>
      <c r="D24" s="303">
        <v>221</v>
      </c>
      <c r="E24" s="303"/>
      <c r="F24" s="303">
        <v>1351</v>
      </c>
      <c r="G24" s="303">
        <v>23722</v>
      </c>
      <c r="H24" s="303">
        <v>412</v>
      </c>
      <c r="I24" s="303"/>
      <c r="J24" s="303">
        <v>2786</v>
      </c>
      <c r="K24" s="303">
        <v>42899</v>
      </c>
      <c r="L24" s="303">
        <v>510</v>
      </c>
      <c r="M24" s="303"/>
      <c r="N24" s="303">
        <v>726</v>
      </c>
      <c r="O24" s="303">
        <v>14055</v>
      </c>
      <c r="P24" s="303">
        <v>229</v>
      </c>
      <c r="Q24" s="303">
        <v>4422</v>
      </c>
      <c r="R24" s="303">
        <v>64028</v>
      </c>
      <c r="S24" s="303">
        <v>863</v>
      </c>
      <c r="T24" s="1"/>
      <c r="U24" s="1"/>
      <c r="V24"/>
      <c r="W24"/>
      <c r="X24"/>
      <c r="Y24"/>
    </row>
    <row r="25" spans="1:25" ht="12.75" customHeight="1">
      <c r="A25" s="343" t="s">
        <v>42</v>
      </c>
      <c r="B25" s="344">
        <v>5234</v>
      </c>
      <c r="C25" s="344">
        <v>60104</v>
      </c>
      <c r="D25" s="344">
        <v>1875</v>
      </c>
      <c r="E25" s="344"/>
      <c r="F25" s="344">
        <v>8468</v>
      </c>
      <c r="G25" s="344">
        <v>124542</v>
      </c>
      <c r="H25" s="344">
        <v>7008</v>
      </c>
      <c r="I25" s="344"/>
      <c r="J25" s="344">
        <v>10669</v>
      </c>
      <c r="K25" s="344">
        <v>155240</v>
      </c>
      <c r="L25" s="344">
        <v>7329</v>
      </c>
      <c r="M25" s="344"/>
      <c r="N25" s="344">
        <v>4064</v>
      </c>
      <c r="O25" s="344">
        <v>62644</v>
      </c>
      <c r="P25" s="344">
        <v>3391</v>
      </c>
      <c r="Q25" s="344">
        <v>19354</v>
      </c>
      <c r="R25" s="344">
        <v>262659</v>
      </c>
      <c r="S25" s="344">
        <v>11529</v>
      </c>
      <c r="T25" s="1"/>
      <c r="U25" s="1"/>
      <c r="V25"/>
      <c r="W25"/>
      <c r="X25"/>
      <c r="Y25"/>
    </row>
    <row r="26" spans="1:25" ht="11.25" customHeight="1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1"/>
      <c r="U26" s="1"/>
      <c r="V26"/>
      <c r="W26"/>
      <c r="X26"/>
      <c r="Y26"/>
    </row>
    <row r="27" spans="1:25" ht="11.25" customHeight="1">
      <c r="A27" s="45" t="s">
        <v>908</v>
      </c>
      <c r="T27" s="1"/>
      <c r="U27" s="1"/>
      <c r="V27"/>
      <c r="W27"/>
      <c r="X27"/>
      <c r="Y27"/>
    </row>
  </sheetData>
  <sheetProtection selectLockedCells="1" selectUnlockedCells="1"/>
  <mergeCells count="9">
    <mergeCell ref="A2:S2"/>
    <mergeCell ref="A4:A6"/>
    <mergeCell ref="B4:P4"/>
    <mergeCell ref="Q4:S5"/>
    <mergeCell ref="B5:D5"/>
    <mergeCell ref="F5:H5"/>
    <mergeCell ref="J5:L5"/>
    <mergeCell ref="N5:P5"/>
    <mergeCell ref="B12:S12"/>
  </mergeCells>
  <hyperlinks>
    <hyperlink ref="U1" r:id="rId1" display="vai all’indice"/>
    <hyperlink ref="Y1" location="Indice!A34" display="Ritorna all'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30"/>
  <sheetViews>
    <sheetView showGridLines="0" zoomScale="150" zoomScaleNormal="150" workbookViewId="0" topLeftCell="A1">
      <selection activeCell="J1" sqref="J1"/>
    </sheetView>
  </sheetViews>
  <sheetFormatPr defaultColWidth="9.140625" defaultRowHeight="12.75"/>
  <cols>
    <col min="1" max="1" width="11.421875" style="2" customWidth="1"/>
    <col min="2" max="2" width="11.57421875" style="2" customWidth="1"/>
    <col min="3" max="3" width="1.28515625" style="2" customWidth="1"/>
    <col min="4" max="4" width="11.28125" style="2" customWidth="1"/>
    <col min="5" max="5" width="12.8515625" style="2" customWidth="1"/>
    <col min="6" max="13" width="9.00390625" style="2" customWidth="1"/>
    <col min="15" max="16384" width="9.00390625" style="2" customWidth="1"/>
  </cols>
  <sheetData>
    <row r="1" spans="1:10" s="7" customFormat="1" ht="14.25">
      <c r="A1" s="6" t="s">
        <v>27</v>
      </c>
      <c r="J1" s="8" t="s">
        <v>28</v>
      </c>
    </row>
    <row r="2" s="7" customFormat="1" ht="12.75">
      <c r="A2" s="6" t="s">
        <v>29</v>
      </c>
    </row>
    <row r="3" spans="1:5" ht="13.5">
      <c r="A3" s="9"/>
      <c r="B3" s="10"/>
      <c r="C3" s="10"/>
      <c r="D3" s="9"/>
      <c r="E3" s="9"/>
    </row>
    <row r="4" spans="1:5" ht="11.25" customHeight="1">
      <c r="A4" s="11"/>
      <c r="B4" s="12" t="s">
        <v>30</v>
      </c>
      <c r="C4" s="13"/>
      <c r="D4" s="12" t="s">
        <v>31</v>
      </c>
      <c r="E4" s="12"/>
    </row>
    <row r="5" spans="1:5" ht="24.75" customHeight="1">
      <c r="A5" s="14" t="s">
        <v>32</v>
      </c>
      <c r="B5" s="15" t="s">
        <v>33</v>
      </c>
      <c r="C5" s="15"/>
      <c r="D5" s="15" t="s">
        <v>34</v>
      </c>
      <c r="E5" s="15" t="s">
        <v>35</v>
      </c>
    </row>
    <row r="6" spans="1:5" ht="11.25" customHeight="1">
      <c r="A6" s="16"/>
      <c r="B6" s="17" t="s">
        <v>36</v>
      </c>
      <c r="C6" s="17"/>
      <c r="D6" s="17"/>
      <c r="E6" s="17"/>
    </row>
    <row r="7" spans="1:5" ht="11.25" customHeight="1">
      <c r="A7" s="18"/>
      <c r="B7" s="11"/>
      <c r="C7" s="11"/>
      <c r="D7" s="11"/>
      <c r="E7" s="11"/>
    </row>
    <row r="8" spans="1:5" ht="11.25" customHeight="1">
      <c r="A8" s="18">
        <v>2005</v>
      </c>
      <c r="B8" s="19">
        <v>81838.78955804194</v>
      </c>
      <c r="C8" s="19"/>
      <c r="D8" s="20">
        <v>1424669.54</v>
      </c>
      <c r="E8" s="19">
        <v>809486.61</v>
      </c>
    </row>
    <row r="9" spans="1:7" ht="11.25" customHeight="1">
      <c r="A9" s="21">
        <v>2007</v>
      </c>
      <c r="B9" s="22" t="s">
        <v>37</v>
      </c>
      <c r="C9" s="22"/>
      <c r="D9" s="23">
        <v>1458301</v>
      </c>
      <c r="E9" s="23">
        <v>806428</v>
      </c>
      <c r="G9" s="24"/>
    </row>
    <row r="10" spans="1:7" ht="11.25" customHeight="1">
      <c r="A10" s="21">
        <v>2010</v>
      </c>
      <c r="B10" s="23">
        <v>72686</v>
      </c>
      <c r="C10" s="23"/>
      <c r="D10" s="23">
        <v>1295120.15</v>
      </c>
      <c r="E10" s="23">
        <v>754344.83</v>
      </c>
      <c r="G10" s="24"/>
    </row>
    <row r="11" spans="1:7" ht="11.25" customHeight="1">
      <c r="A11" s="21">
        <v>2013</v>
      </c>
      <c r="B11" s="23">
        <v>66584</v>
      </c>
      <c r="C11" s="23"/>
      <c r="D11" s="23">
        <v>1298353</v>
      </c>
      <c r="E11" s="23">
        <v>706474</v>
      </c>
      <c r="G11" s="24"/>
    </row>
    <row r="12" spans="1:7" ht="11.25" customHeight="1">
      <c r="A12" s="21" t="s">
        <v>38</v>
      </c>
      <c r="B12" s="23" t="s">
        <v>39</v>
      </c>
      <c r="C12" s="23"/>
      <c r="D12" s="23" t="s">
        <v>40</v>
      </c>
      <c r="E12" s="23" t="s">
        <v>41</v>
      </c>
      <c r="G12" s="24"/>
    </row>
    <row r="13" spans="1:7" ht="11.25" customHeight="1">
      <c r="A13" s="21"/>
      <c r="B13" s="22"/>
      <c r="C13" s="22"/>
      <c r="D13" s="23"/>
      <c r="E13" s="23"/>
      <c r="G13" s="25"/>
    </row>
    <row r="14" spans="1:5" ht="11.25" customHeight="1">
      <c r="A14" s="26"/>
      <c r="B14" s="27" t="s">
        <v>42</v>
      </c>
      <c r="C14" s="27"/>
      <c r="D14" s="27"/>
      <c r="E14" s="27"/>
    </row>
    <row r="15" spans="1:5" ht="11.25" customHeight="1">
      <c r="A15" s="18"/>
      <c r="B15" s="28"/>
      <c r="C15" s="28"/>
      <c r="D15" s="28"/>
      <c r="E15" s="28"/>
    </row>
    <row r="16" spans="1:5" ht="11.25" customHeight="1">
      <c r="A16" s="29">
        <v>2005</v>
      </c>
      <c r="B16" s="30">
        <v>1728532.0378887756</v>
      </c>
      <c r="C16" s="30"/>
      <c r="D16" s="30">
        <v>17803014.28</v>
      </c>
      <c r="E16" s="30">
        <v>12707845.92</v>
      </c>
    </row>
    <row r="17" spans="1:5" ht="11.25" customHeight="1">
      <c r="A17" s="29">
        <v>2007</v>
      </c>
      <c r="B17" s="30">
        <v>1677756</v>
      </c>
      <c r="C17" s="30"/>
      <c r="D17" s="30">
        <v>17841544</v>
      </c>
      <c r="E17" s="30">
        <v>12744196</v>
      </c>
    </row>
    <row r="18" spans="1:5" ht="11.25" customHeight="1">
      <c r="A18" s="29">
        <v>2010</v>
      </c>
      <c r="B18" s="30">
        <v>1620884</v>
      </c>
      <c r="C18" s="30"/>
      <c r="D18" s="30">
        <v>17081099</v>
      </c>
      <c r="E18" s="30">
        <v>12856048</v>
      </c>
    </row>
    <row r="19" spans="1:5" ht="11.25" customHeight="1">
      <c r="A19" s="29">
        <v>2013</v>
      </c>
      <c r="B19" s="30">
        <v>1471185</v>
      </c>
      <c r="C19" s="30"/>
      <c r="D19" s="30">
        <v>16678296</v>
      </c>
      <c r="E19" s="30">
        <v>12425995</v>
      </c>
    </row>
    <row r="20" spans="1:5" s="33" customFormat="1" ht="11.25" customHeight="1">
      <c r="A20" s="31">
        <v>2016</v>
      </c>
      <c r="B20" s="32" t="s">
        <v>43</v>
      </c>
      <c r="C20" s="32"/>
      <c r="D20" s="32" t="s">
        <v>44</v>
      </c>
      <c r="E20" s="32" t="s">
        <v>45</v>
      </c>
    </row>
    <row r="21" spans="2:5" ht="12.75">
      <c r="B21" s="1"/>
      <c r="C21" s="1"/>
      <c r="D21" s="1"/>
      <c r="E21" s="1"/>
    </row>
    <row r="22" spans="1:5" s="36" customFormat="1" ht="11.25">
      <c r="A22" s="34" t="s">
        <v>46</v>
      </c>
      <c r="B22" s="35"/>
      <c r="C22" s="35"/>
      <c r="D22" s="35"/>
      <c r="E22" s="35"/>
    </row>
    <row r="30" ht="12.75">
      <c r="E30" s="37"/>
    </row>
  </sheetData>
  <sheetProtection selectLockedCells="1" selectUnlockedCells="1"/>
  <mergeCells count="3">
    <mergeCell ref="D4:E4"/>
    <mergeCell ref="B6:E6"/>
    <mergeCell ref="B14:E14"/>
  </mergeCells>
  <hyperlinks>
    <hyperlink ref="J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44"/>
  <dimension ref="A1:V27"/>
  <sheetViews>
    <sheetView showGridLines="0" zoomScale="150" zoomScaleNormal="150" workbookViewId="0" topLeftCell="A1">
      <selection activeCell="A1" sqref="A1"/>
    </sheetView>
  </sheetViews>
  <sheetFormatPr defaultColWidth="9.140625" defaultRowHeight="12.75"/>
  <cols>
    <col min="1" max="1" width="11.57421875" style="42" customWidth="1"/>
    <col min="2" max="2" width="8.28125" style="42" customWidth="1"/>
    <col min="3" max="3" width="9.28125" style="42" customWidth="1"/>
    <col min="4" max="4" width="8.140625" style="42" customWidth="1"/>
    <col min="5" max="5" width="1.1484375" style="42" customWidth="1"/>
    <col min="6" max="6" width="8.140625" style="42" customWidth="1"/>
    <col min="7" max="7" width="9.28125" style="42" customWidth="1"/>
    <col min="8" max="8" width="7.57421875" style="42" customWidth="1"/>
    <col min="9" max="9" width="1.1484375" style="42" customWidth="1"/>
    <col min="10" max="10" width="8.140625" style="42" customWidth="1"/>
    <col min="11" max="11" width="9.28125" style="42" customWidth="1"/>
    <col min="12" max="12" width="7.57421875" style="42" customWidth="1"/>
    <col min="13" max="13" width="1.1484375" style="42" customWidth="1"/>
    <col min="14" max="14" width="8.28125" style="42" customWidth="1"/>
    <col min="15" max="15" width="8.8515625" style="42" customWidth="1"/>
    <col min="16" max="16" width="8.7109375" style="42" customWidth="1"/>
    <col min="17" max="16384" width="9.00390625" style="42" customWidth="1"/>
  </cols>
  <sheetData>
    <row r="1" spans="1:22" ht="12.75" customHeight="1">
      <c r="A1" s="70" t="s">
        <v>909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8" t="s">
        <v>28</v>
      </c>
      <c r="S1" s="349"/>
      <c r="T1" s="349"/>
      <c r="U1" s="349"/>
      <c r="V1" s="11"/>
    </row>
    <row r="2" spans="1:16" ht="11.2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1.25" customHeight="1">
      <c r="A3" s="331" t="s">
        <v>910</v>
      </c>
      <c r="B3" s="332" t="s">
        <v>882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50" t="s">
        <v>911</v>
      </c>
    </row>
    <row r="4" spans="1:16" ht="11.25" customHeight="1">
      <c r="A4" s="331"/>
      <c r="B4" s="351" t="s">
        <v>912</v>
      </c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35"/>
      <c r="N4" s="334" t="s">
        <v>913</v>
      </c>
      <c r="O4" s="334"/>
      <c r="P4" s="350"/>
    </row>
    <row r="5" spans="1:16" ht="11.25" customHeight="1">
      <c r="A5" s="331"/>
      <c r="B5" s="334" t="s">
        <v>914</v>
      </c>
      <c r="C5" s="334"/>
      <c r="D5" s="334"/>
      <c r="E5" s="335"/>
      <c r="F5" s="334" t="s">
        <v>915</v>
      </c>
      <c r="G5" s="334"/>
      <c r="H5" s="334"/>
      <c r="I5" s="335"/>
      <c r="J5" s="334" t="s">
        <v>120</v>
      </c>
      <c r="K5" s="334"/>
      <c r="L5" s="334"/>
      <c r="M5" s="335"/>
      <c r="N5" s="334"/>
      <c r="O5" s="334"/>
      <c r="P5" s="350"/>
    </row>
    <row r="6" spans="1:16" ht="11.25" customHeight="1">
      <c r="A6" s="331"/>
      <c r="B6" s="352" t="s">
        <v>30</v>
      </c>
      <c r="C6" s="352" t="s">
        <v>916</v>
      </c>
      <c r="D6" s="352" t="s">
        <v>887</v>
      </c>
      <c r="E6" s="352"/>
      <c r="F6" s="352" t="s">
        <v>30</v>
      </c>
      <c r="G6" s="352" t="s">
        <v>916</v>
      </c>
      <c r="H6" s="352" t="s">
        <v>887</v>
      </c>
      <c r="I6" s="352"/>
      <c r="J6" s="352" t="s">
        <v>30</v>
      </c>
      <c r="K6" s="352" t="s">
        <v>916</v>
      </c>
      <c r="L6" s="352" t="s">
        <v>887</v>
      </c>
      <c r="M6" s="352"/>
      <c r="N6" s="352" t="s">
        <v>30</v>
      </c>
      <c r="O6" s="352" t="s">
        <v>888</v>
      </c>
      <c r="P6" s="350"/>
    </row>
    <row r="7" spans="1:18" s="11" customFormat="1" ht="11.25" customHeight="1">
      <c r="A7" s="58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35"/>
      <c r="Q7" s="42"/>
      <c r="R7" s="42"/>
    </row>
    <row r="8" spans="1:18" s="11" customFormat="1" ht="11.25" customHeight="1">
      <c r="A8" s="26">
        <v>2015</v>
      </c>
      <c r="B8" s="301" t="s">
        <v>917</v>
      </c>
      <c r="C8" s="301" t="s">
        <v>918</v>
      </c>
      <c r="D8" s="301" t="s">
        <v>919</v>
      </c>
      <c r="E8" s="301"/>
      <c r="F8" s="301" t="s">
        <v>920</v>
      </c>
      <c r="G8" s="301" t="s">
        <v>921</v>
      </c>
      <c r="H8" s="301" t="s">
        <v>922</v>
      </c>
      <c r="I8" s="301"/>
      <c r="J8" s="301" t="s">
        <v>923</v>
      </c>
      <c r="K8" s="301" t="s">
        <v>924</v>
      </c>
      <c r="L8" s="301" t="s">
        <v>925</v>
      </c>
      <c r="M8" s="301"/>
      <c r="N8" s="301" t="s">
        <v>926</v>
      </c>
      <c r="O8" s="301" t="s">
        <v>892</v>
      </c>
      <c r="P8" s="301" t="s">
        <v>927</v>
      </c>
      <c r="Q8" s="42"/>
      <c r="R8" s="42"/>
    </row>
    <row r="9" spans="1:16" ht="11.25" customHeight="1">
      <c r="A9" s="21">
        <v>2016</v>
      </c>
      <c r="B9" s="353" t="s">
        <v>444</v>
      </c>
      <c r="C9" s="353" t="s">
        <v>928</v>
      </c>
      <c r="D9" s="353" t="s">
        <v>929</v>
      </c>
      <c r="E9" s="353"/>
      <c r="F9" s="353" t="s">
        <v>930</v>
      </c>
      <c r="G9" s="353" t="s">
        <v>931</v>
      </c>
      <c r="H9" s="353" t="s">
        <v>932</v>
      </c>
      <c r="I9" s="353"/>
      <c r="J9" s="353" t="s">
        <v>933</v>
      </c>
      <c r="K9" s="353" t="s">
        <v>934</v>
      </c>
      <c r="L9" s="353" t="s">
        <v>906</v>
      </c>
      <c r="M9" s="353"/>
      <c r="N9" s="353" t="s">
        <v>935</v>
      </c>
      <c r="O9" s="353" t="s">
        <v>907</v>
      </c>
      <c r="P9" s="301" t="s">
        <v>905</v>
      </c>
    </row>
    <row r="10" spans="1:18" s="11" customFormat="1" ht="11.25" customHeight="1">
      <c r="A10" s="26">
        <v>2017</v>
      </c>
      <c r="B10" s="75" t="s">
        <v>936</v>
      </c>
      <c r="C10" s="75" t="s">
        <v>937</v>
      </c>
      <c r="D10" s="75" t="s">
        <v>938</v>
      </c>
      <c r="E10" s="75"/>
      <c r="F10" s="75" t="s">
        <v>939</v>
      </c>
      <c r="G10" s="75" t="s">
        <v>940</v>
      </c>
      <c r="H10" s="75" t="s">
        <v>941</v>
      </c>
      <c r="I10" s="75"/>
      <c r="J10" s="75" t="s">
        <v>942</v>
      </c>
      <c r="K10" s="75" t="s">
        <v>943</v>
      </c>
      <c r="L10" s="75" t="s">
        <v>944</v>
      </c>
      <c r="M10" s="75"/>
      <c r="N10" s="301" t="s">
        <v>945</v>
      </c>
      <c r="O10" s="301" t="s">
        <v>946</v>
      </c>
      <c r="P10" s="75" t="s">
        <v>947</v>
      </c>
      <c r="Q10" s="42"/>
      <c r="R10" s="42"/>
    </row>
    <row r="11" spans="1:18" s="11" customFormat="1" ht="11.25" customHeight="1">
      <c r="A11" s="26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301"/>
      <c r="O11" s="301"/>
      <c r="P11" s="75"/>
      <c r="Q11" s="42"/>
      <c r="R11" s="42"/>
    </row>
    <row r="12" spans="2:18" s="11" customFormat="1" ht="11.25" customHeight="1">
      <c r="B12" s="335" t="s">
        <v>826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42"/>
      <c r="R12" s="42"/>
    </row>
    <row r="13" spans="2:18" s="11" customFormat="1" ht="11.25" customHeight="1"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42"/>
      <c r="R13" s="42"/>
    </row>
    <row r="14" spans="1:18" s="11" customFormat="1" ht="11.25" customHeight="1">
      <c r="A14" s="354" t="s">
        <v>827</v>
      </c>
      <c r="B14" s="75">
        <v>56</v>
      </c>
      <c r="C14" s="75">
        <v>317</v>
      </c>
      <c r="D14" s="75">
        <v>631</v>
      </c>
      <c r="E14" s="75"/>
      <c r="F14" s="75">
        <v>54</v>
      </c>
      <c r="G14" s="75">
        <v>218</v>
      </c>
      <c r="H14" s="75">
        <v>421</v>
      </c>
      <c r="I14" s="75"/>
      <c r="J14" s="75">
        <v>86</v>
      </c>
      <c r="K14" s="75">
        <v>535</v>
      </c>
      <c r="L14" s="75">
        <v>1052</v>
      </c>
      <c r="M14" s="75"/>
      <c r="N14" s="75">
        <v>5</v>
      </c>
      <c r="O14" s="75">
        <v>16</v>
      </c>
      <c r="P14" s="75">
        <v>182</v>
      </c>
      <c r="Q14" s="42"/>
      <c r="R14" s="42"/>
    </row>
    <row r="15" spans="1:18" s="11" customFormat="1" ht="11.25" customHeight="1">
      <c r="A15" s="354" t="s">
        <v>743</v>
      </c>
      <c r="B15" s="75">
        <v>55</v>
      </c>
      <c r="C15" s="75">
        <v>281</v>
      </c>
      <c r="D15" s="75">
        <v>495</v>
      </c>
      <c r="E15" s="75"/>
      <c r="F15" s="75">
        <v>146</v>
      </c>
      <c r="G15" s="75">
        <v>829</v>
      </c>
      <c r="H15" s="75">
        <v>1648</v>
      </c>
      <c r="I15" s="75"/>
      <c r="J15" s="75">
        <v>182</v>
      </c>
      <c r="K15" s="75">
        <v>1110</v>
      </c>
      <c r="L15" s="75">
        <v>2143</v>
      </c>
      <c r="M15" s="75"/>
      <c r="N15" s="75">
        <v>1</v>
      </c>
      <c r="O15" s="75">
        <v>5</v>
      </c>
      <c r="P15" s="75">
        <v>158</v>
      </c>
      <c r="Q15" s="42"/>
      <c r="R15" s="42"/>
    </row>
    <row r="16" spans="1:18" s="11" customFormat="1" ht="11.25" customHeight="1">
      <c r="A16" s="354" t="s">
        <v>744</v>
      </c>
      <c r="B16" s="75">
        <v>99</v>
      </c>
      <c r="C16" s="75">
        <v>509</v>
      </c>
      <c r="D16" s="75">
        <v>1008</v>
      </c>
      <c r="E16" s="75"/>
      <c r="F16" s="75">
        <v>81</v>
      </c>
      <c r="G16" s="75">
        <v>355</v>
      </c>
      <c r="H16" s="75">
        <v>721</v>
      </c>
      <c r="I16" s="75"/>
      <c r="J16" s="75">
        <v>158</v>
      </c>
      <c r="K16" s="75">
        <v>864</v>
      </c>
      <c r="L16" s="75">
        <v>1729</v>
      </c>
      <c r="M16" s="75"/>
      <c r="N16" s="75">
        <v>3</v>
      </c>
      <c r="O16" s="75">
        <v>37</v>
      </c>
      <c r="P16" s="75">
        <v>588</v>
      </c>
      <c r="Q16" s="42"/>
      <c r="R16" s="42"/>
    </row>
    <row r="17" spans="1:18" s="11" customFormat="1" ht="11.25" customHeight="1">
      <c r="A17" s="354" t="s">
        <v>745</v>
      </c>
      <c r="B17" s="75">
        <v>200</v>
      </c>
      <c r="C17" s="75">
        <v>1329</v>
      </c>
      <c r="D17" s="75">
        <v>2771</v>
      </c>
      <c r="E17" s="75"/>
      <c r="F17" s="75">
        <v>460</v>
      </c>
      <c r="G17" s="75">
        <v>3740</v>
      </c>
      <c r="H17" s="75">
        <v>7471</v>
      </c>
      <c r="I17" s="75"/>
      <c r="J17" s="75">
        <v>582</v>
      </c>
      <c r="K17" s="75">
        <v>5069</v>
      </c>
      <c r="L17" s="75">
        <v>10242</v>
      </c>
      <c r="M17" s="75"/>
      <c r="N17" s="75">
        <v>6</v>
      </c>
      <c r="O17" s="75">
        <v>83</v>
      </c>
      <c r="P17" s="75">
        <v>272</v>
      </c>
      <c r="Q17" s="42"/>
      <c r="R17" s="42"/>
    </row>
    <row r="18" spans="1:18" s="11" customFormat="1" ht="11.25" customHeight="1">
      <c r="A18" s="354" t="s">
        <v>746</v>
      </c>
      <c r="B18" s="75">
        <v>108</v>
      </c>
      <c r="C18" s="75">
        <v>642</v>
      </c>
      <c r="D18" s="75">
        <v>1386</v>
      </c>
      <c r="E18" s="75"/>
      <c r="F18" s="75">
        <v>201</v>
      </c>
      <c r="G18" s="75">
        <v>1399</v>
      </c>
      <c r="H18" s="75">
        <v>2980</v>
      </c>
      <c r="I18" s="75"/>
      <c r="J18" s="75">
        <v>256</v>
      </c>
      <c r="K18" s="75">
        <v>2041</v>
      </c>
      <c r="L18" s="75">
        <v>4366</v>
      </c>
      <c r="M18" s="75"/>
      <c r="N18" s="75">
        <v>34</v>
      </c>
      <c r="O18" s="75">
        <v>402</v>
      </c>
      <c r="P18" s="75">
        <v>440</v>
      </c>
      <c r="Q18" s="42"/>
      <c r="R18" s="42"/>
    </row>
    <row r="19" spans="1:18" s="11" customFormat="1" ht="11.25" customHeight="1">
      <c r="A19" s="354" t="s">
        <v>747</v>
      </c>
      <c r="B19" s="75">
        <v>164</v>
      </c>
      <c r="C19" s="75">
        <v>874</v>
      </c>
      <c r="D19" s="75">
        <v>1802</v>
      </c>
      <c r="E19" s="75"/>
      <c r="F19" s="75">
        <v>349</v>
      </c>
      <c r="G19" s="75">
        <v>2442</v>
      </c>
      <c r="H19" s="75">
        <v>5108</v>
      </c>
      <c r="I19" s="75"/>
      <c r="J19" s="75">
        <v>436</v>
      </c>
      <c r="K19" s="75">
        <v>3316</v>
      </c>
      <c r="L19" s="75">
        <v>6910</v>
      </c>
      <c r="M19" s="75"/>
      <c r="N19" s="75">
        <v>15</v>
      </c>
      <c r="O19" s="75">
        <v>103</v>
      </c>
      <c r="P19" s="75">
        <v>557</v>
      </c>
      <c r="Q19" s="355"/>
      <c r="R19" s="42"/>
    </row>
    <row r="20" spans="1:18" s="11" customFormat="1" ht="11.25" customHeight="1">
      <c r="A20" s="354" t="s">
        <v>748</v>
      </c>
      <c r="B20" s="75">
        <v>157</v>
      </c>
      <c r="C20" s="75">
        <v>842</v>
      </c>
      <c r="D20" s="75">
        <v>1739</v>
      </c>
      <c r="E20" s="75"/>
      <c r="F20" s="75">
        <v>476</v>
      </c>
      <c r="G20" s="75">
        <v>3129</v>
      </c>
      <c r="H20" s="75">
        <v>6227</v>
      </c>
      <c r="I20" s="75"/>
      <c r="J20" s="75">
        <v>556</v>
      </c>
      <c r="K20" s="75">
        <v>3971</v>
      </c>
      <c r="L20" s="75">
        <v>7966</v>
      </c>
      <c r="M20" s="75"/>
      <c r="N20" s="75">
        <v>7</v>
      </c>
      <c r="O20" s="75">
        <v>42</v>
      </c>
      <c r="P20" s="75">
        <v>1102</v>
      </c>
      <c r="Q20" s="42"/>
      <c r="R20" s="42"/>
    </row>
    <row r="21" spans="1:18" s="11" customFormat="1" ht="11.25" customHeight="1">
      <c r="A21" s="354" t="s">
        <v>749</v>
      </c>
      <c r="B21" s="75">
        <v>412</v>
      </c>
      <c r="C21" s="75">
        <v>2447</v>
      </c>
      <c r="D21" s="75">
        <v>5004</v>
      </c>
      <c r="E21" s="75"/>
      <c r="F21" s="75">
        <v>884</v>
      </c>
      <c r="G21" s="75">
        <v>5918</v>
      </c>
      <c r="H21" s="75">
        <v>11661</v>
      </c>
      <c r="I21" s="75"/>
      <c r="J21" s="75">
        <v>1095</v>
      </c>
      <c r="K21" s="75">
        <v>8365</v>
      </c>
      <c r="L21" s="75">
        <v>16665</v>
      </c>
      <c r="M21" s="75"/>
      <c r="N21" s="75">
        <v>11</v>
      </c>
      <c r="O21" s="75">
        <v>61</v>
      </c>
      <c r="P21" s="75">
        <v>1010</v>
      </c>
      <c r="Q21" s="42"/>
      <c r="R21" s="42"/>
    </row>
    <row r="22" spans="1:18" s="11" customFormat="1" ht="11.25" customHeight="1">
      <c r="A22" s="354" t="s">
        <v>750</v>
      </c>
      <c r="B22" s="75">
        <v>565</v>
      </c>
      <c r="C22" s="75">
        <v>2794</v>
      </c>
      <c r="D22" s="75">
        <v>5701</v>
      </c>
      <c r="E22" s="75"/>
      <c r="F22" s="75">
        <v>716</v>
      </c>
      <c r="G22" s="75">
        <v>3583</v>
      </c>
      <c r="H22" s="75">
        <v>6933</v>
      </c>
      <c r="I22" s="75"/>
      <c r="J22" s="75">
        <v>1009</v>
      </c>
      <c r="K22" s="75">
        <v>6377</v>
      </c>
      <c r="L22" s="75">
        <v>12634</v>
      </c>
      <c r="M22" s="75"/>
      <c r="N22" s="75">
        <v>21</v>
      </c>
      <c r="O22" s="75">
        <v>87</v>
      </c>
      <c r="P22" s="75">
        <v>24</v>
      </c>
      <c r="Q22" s="42"/>
      <c r="R22" s="42"/>
    </row>
    <row r="23" spans="1:18" s="11" customFormat="1" ht="11.25" customHeight="1">
      <c r="A23" s="354" t="s">
        <v>751</v>
      </c>
      <c r="B23" s="75">
        <v>12</v>
      </c>
      <c r="C23" s="75">
        <v>73</v>
      </c>
      <c r="D23" s="75">
        <v>147</v>
      </c>
      <c r="E23" s="75"/>
      <c r="F23" s="75">
        <v>15</v>
      </c>
      <c r="G23" s="75">
        <v>79</v>
      </c>
      <c r="H23" s="75">
        <v>174</v>
      </c>
      <c r="I23" s="75"/>
      <c r="J23" s="75">
        <v>24</v>
      </c>
      <c r="K23" s="75">
        <v>152</v>
      </c>
      <c r="L23" s="75">
        <v>321</v>
      </c>
      <c r="M23" s="75"/>
      <c r="N23" s="75">
        <v>0</v>
      </c>
      <c r="O23" s="75">
        <v>0</v>
      </c>
      <c r="P23" s="75"/>
      <c r="Q23" s="42"/>
      <c r="R23" s="42"/>
    </row>
    <row r="24" spans="1:18" s="11" customFormat="1" ht="12" customHeight="1">
      <c r="A24" s="356" t="s">
        <v>36</v>
      </c>
      <c r="B24" s="303">
        <v>1828</v>
      </c>
      <c r="C24" s="303">
        <v>10108</v>
      </c>
      <c r="D24" s="303">
        <v>20684</v>
      </c>
      <c r="E24" s="303"/>
      <c r="F24" s="303">
        <v>3382</v>
      </c>
      <c r="G24" s="303">
        <v>21692</v>
      </c>
      <c r="H24" s="303">
        <v>43344</v>
      </c>
      <c r="I24" s="303"/>
      <c r="J24" s="303">
        <v>4384</v>
      </c>
      <c r="K24" s="303">
        <v>31800</v>
      </c>
      <c r="L24" s="303">
        <v>64028</v>
      </c>
      <c r="M24" s="303"/>
      <c r="N24" s="303">
        <v>103</v>
      </c>
      <c r="O24" s="303">
        <v>836</v>
      </c>
      <c r="P24" s="303">
        <v>4422</v>
      </c>
      <c r="Q24" s="42"/>
      <c r="R24" s="42"/>
    </row>
    <row r="25" spans="1:18" s="11" customFormat="1" ht="12" customHeight="1">
      <c r="A25" s="357" t="s">
        <v>42</v>
      </c>
      <c r="B25" s="358">
        <v>11905</v>
      </c>
      <c r="C25" s="358">
        <v>66371</v>
      </c>
      <c r="D25" s="358">
        <v>144359</v>
      </c>
      <c r="E25" s="358"/>
      <c r="F25" s="358">
        <v>10012</v>
      </c>
      <c r="G25" s="358">
        <v>48641</v>
      </c>
      <c r="H25" s="358">
        <v>118300</v>
      </c>
      <c r="I25" s="358"/>
      <c r="J25" s="358">
        <v>18995</v>
      </c>
      <c r="K25" s="358">
        <v>115012</v>
      </c>
      <c r="L25" s="358">
        <v>262659</v>
      </c>
      <c r="M25" s="358"/>
      <c r="N25" s="358">
        <v>1329</v>
      </c>
      <c r="O25" s="358">
        <v>11529</v>
      </c>
      <c r="P25" s="358">
        <v>19354</v>
      </c>
      <c r="Q25" s="42"/>
      <c r="R25" s="42"/>
    </row>
    <row r="26" spans="1:18" s="11" customFormat="1" ht="12" customHeight="1">
      <c r="A26" s="359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42"/>
      <c r="R26" s="42"/>
    </row>
    <row r="27" spans="1:18" s="11" customFormat="1" ht="11.25" customHeight="1">
      <c r="A27" s="34" t="s">
        <v>908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42"/>
      <c r="R27" s="42"/>
    </row>
  </sheetData>
  <sheetProtection selectLockedCells="1" selectUnlockedCells="1"/>
  <mergeCells count="9">
    <mergeCell ref="A3:A6"/>
    <mergeCell ref="B3:O3"/>
    <mergeCell ref="P3:P6"/>
    <mergeCell ref="B4:L4"/>
    <mergeCell ref="N4:O5"/>
    <mergeCell ref="B5:D5"/>
    <mergeCell ref="F5:H5"/>
    <mergeCell ref="J5:L5"/>
    <mergeCell ref="B12:P12"/>
  </mergeCells>
  <hyperlinks>
    <hyperlink ref="R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39"/>
  <dimension ref="A1:N30"/>
  <sheetViews>
    <sheetView showGridLines="0" zoomScale="150" zoomScaleNormal="150" workbookViewId="0" topLeftCell="A1">
      <selection activeCell="A1" sqref="A1"/>
    </sheetView>
  </sheetViews>
  <sheetFormatPr defaultColWidth="9.140625" defaultRowHeight="11.25" customHeight="1"/>
  <cols>
    <col min="1" max="1" width="11.57421875" style="60" customWidth="1"/>
    <col min="2" max="11" width="8.140625" style="60" customWidth="1"/>
    <col min="12" max="16384" width="9.00390625" style="60" customWidth="1"/>
  </cols>
  <sheetData>
    <row r="1" spans="1:14" ht="12.75" customHeight="1">
      <c r="A1" s="361" t="s">
        <v>948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N1" s="4" t="s">
        <v>28</v>
      </c>
    </row>
    <row r="2" spans="1:11" ht="12.75" customHeight="1">
      <c r="A2" s="361" t="s">
        <v>949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1" ht="11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0" ht="11.25" customHeight="1">
      <c r="A4" s="331" t="s">
        <v>793</v>
      </c>
      <c r="B4" s="363" t="s">
        <v>882</v>
      </c>
      <c r="C4" s="363"/>
      <c r="D4" s="363"/>
      <c r="E4" s="363"/>
      <c r="F4" s="363"/>
      <c r="G4" s="363"/>
      <c r="H4" s="363"/>
      <c r="I4" s="363"/>
      <c r="J4" s="363"/>
    </row>
    <row r="5" spans="1:11" ht="11.25" customHeight="1">
      <c r="A5" s="331"/>
      <c r="B5" s="364" t="s">
        <v>950</v>
      </c>
      <c r="C5" s="364" t="s">
        <v>951</v>
      </c>
      <c r="D5" s="351" t="s">
        <v>952</v>
      </c>
      <c r="E5" s="364" t="s">
        <v>953</v>
      </c>
      <c r="F5" s="351" t="s">
        <v>954</v>
      </c>
      <c r="G5" s="351" t="s">
        <v>955</v>
      </c>
      <c r="H5" s="351" t="s">
        <v>956</v>
      </c>
      <c r="I5" s="351" t="s">
        <v>957</v>
      </c>
      <c r="J5" s="351" t="s">
        <v>958</v>
      </c>
      <c r="K5" s="365"/>
    </row>
    <row r="6" spans="1:11" ht="21.75" customHeight="1">
      <c r="A6" s="331"/>
      <c r="B6" s="364"/>
      <c r="C6" s="364"/>
      <c r="D6" s="351"/>
      <c r="E6" s="364"/>
      <c r="F6" s="351"/>
      <c r="G6" s="351"/>
      <c r="H6" s="351"/>
      <c r="I6" s="351"/>
      <c r="J6" s="351"/>
      <c r="K6" s="322" t="s">
        <v>120</v>
      </c>
    </row>
    <row r="7" spans="1:11" ht="11.25" customHeight="1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</row>
    <row r="8" spans="1:11" ht="11.25" customHeight="1">
      <c r="A8" s="366">
        <v>2015</v>
      </c>
      <c r="B8" s="301" t="s">
        <v>959</v>
      </c>
      <c r="C8" s="301" t="s">
        <v>960</v>
      </c>
      <c r="D8" s="301" t="s">
        <v>961</v>
      </c>
      <c r="E8" s="301" t="s">
        <v>600</v>
      </c>
      <c r="F8" s="301" t="s">
        <v>962</v>
      </c>
      <c r="G8" s="301" t="s">
        <v>963</v>
      </c>
      <c r="H8" s="301" t="s">
        <v>964</v>
      </c>
      <c r="I8" s="301" t="s">
        <v>965</v>
      </c>
      <c r="J8" s="301" t="s">
        <v>966</v>
      </c>
      <c r="K8" s="301" t="s">
        <v>967</v>
      </c>
    </row>
    <row r="9" spans="1:11" ht="11.25" customHeight="1">
      <c r="A9" s="366">
        <v>2016</v>
      </c>
      <c r="B9" s="301" t="s">
        <v>455</v>
      </c>
      <c r="C9" s="301" t="s">
        <v>968</v>
      </c>
      <c r="D9" s="301" t="s">
        <v>969</v>
      </c>
      <c r="E9" s="301" t="s">
        <v>970</v>
      </c>
      <c r="F9" s="301" t="s">
        <v>893</v>
      </c>
      <c r="G9" s="301" t="s">
        <v>971</v>
      </c>
      <c r="H9" s="301" t="s">
        <v>972</v>
      </c>
      <c r="I9" s="301" t="s">
        <v>973</v>
      </c>
      <c r="J9" s="301" t="s">
        <v>974</v>
      </c>
      <c r="K9" s="301" t="s">
        <v>975</v>
      </c>
    </row>
    <row r="10" spans="1:11" ht="11.25" customHeight="1">
      <c r="A10" s="366">
        <v>2017</v>
      </c>
      <c r="B10" s="301">
        <v>106</v>
      </c>
      <c r="C10" s="301">
        <v>513</v>
      </c>
      <c r="D10" s="301">
        <v>58</v>
      </c>
      <c r="E10" s="301">
        <v>609</v>
      </c>
      <c r="F10" s="301">
        <v>1162</v>
      </c>
      <c r="G10" s="301">
        <v>55</v>
      </c>
      <c r="H10" s="301">
        <v>366</v>
      </c>
      <c r="I10" s="301">
        <v>1437</v>
      </c>
      <c r="J10" s="301">
        <v>995</v>
      </c>
      <c r="K10" s="75">
        <v>2850</v>
      </c>
    </row>
    <row r="11" spans="1:11" ht="11.25" customHeight="1">
      <c r="A11" s="366"/>
      <c r="B11" s="340"/>
      <c r="C11" s="340"/>
      <c r="D11" s="340"/>
      <c r="E11" s="340"/>
      <c r="F11" s="46"/>
      <c r="G11" s="46"/>
      <c r="H11" s="340"/>
      <c r="I11" s="340"/>
      <c r="J11" s="46"/>
      <c r="K11" s="353"/>
    </row>
    <row r="12" spans="1:11" ht="11.25" customHeight="1">
      <c r="A12" s="354"/>
      <c r="B12" s="335" t="s">
        <v>826</v>
      </c>
      <c r="C12" s="335"/>
      <c r="D12" s="335"/>
      <c r="E12" s="335"/>
      <c r="F12" s="335"/>
      <c r="G12" s="335"/>
      <c r="H12" s="335"/>
      <c r="I12" s="335"/>
      <c r="J12" s="335"/>
      <c r="K12" s="335"/>
    </row>
    <row r="13" spans="1:11" ht="11.25" customHeight="1">
      <c r="A13" s="354"/>
      <c r="B13" s="335"/>
      <c r="C13" s="335"/>
      <c r="D13" s="335"/>
      <c r="E13" s="335"/>
      <c r="F13" s="335"/>
      <c r="G13" s="335"/>
      <c r="H13" s="335"/>
      <c r="I13" s="335"/>
      <c r="J13" s="335"/>
      <c r="K13" s="335"/>
    </row>
    <row r="14" spans="1:11" ht="11.25" customHeight="1">
      <c r="A14" s="354" t="s">
        <v>827</v>
      </c>
      <c r="B14" s="301">
        <v>6</v>
      </c>
      <c r="C14" s="301">
        <v>20</v>
      </c>
      <c r="D14" s="301">
        <v>0</v>
      </c>
      <c r="E14" s="301">
        <v>8</v>
      </c>
      <c r="F14" s="301">
        <v>20</v>
      </c>
      <c r="G14" s="301">
        <v>5</v>
      </c>
      <c r="H14" s="301">
        <v>7</v>
      </c>
      <c r="I14" s="301">
        <v>19</v>
      </c>
      <c r="J14" s="301">
        <v>41</v>
      </c>
      <c r="K14" s="301">
        <v>65</v>
      </c>
    </row>
    <row r="15" spans="1:11" ht="11.25" customHeight="1">
      <c r="A15" s="354" t="s">
        <v>743</v>
      </c>
      <c r="B15" s="301">
        <v>6</v>
      </c>
      <c r="C15" s="301">
        <v>36</v>
      </c>
      <c r="D15" s="301">
        <v>7</v>
      </c>
      <c r="E15" s="301">
        <v>37</v>
      </c>
      <c r="F15" s="301">
        <v>54</v>
      </c>
      <c r="G15" s="301">
        <v>3</v>
      </c>
      <c r="H15" s="301">
        <v>18</v>
      </c>
      <c r="I15" s="301">
        <v>76</v>
      </c>
      <c r="J15" s="301">
        <v>61</v>
      </c>
      <c r="K15" s="301">
        <v>148</v>
      </c>
    </row>
    <row r="16" spans="1:11" ht="11.25" customHeight="1">
      <c r="A16" s="354" t="s">
        <v>744</v>
      </c>
      <c r="B16" s="301">
        <v>13</v>
      </c>
      <c r="C16" s="301">
        <v>32</v>
      </c>
      <c r="D16" s="301">
        <v>6</v>
      </c>
      <c r="E16" s="301">
        <v>11</v>
      </c>
      <c r="F16" s="301">
        <v>43</v>
      </c>
      <c r="G16" s="301">
        <v>8</v>
      </c>
      <c r="H16" s="301">
        <v>19</v>
      </c>
      <c r="I16" s="301">
        <v>7</v>
      </c>
      <c r="J16" s="301">
        <v>88</v>
      </c>
      <c r="K16" s="301">
        <v>111</v>
      </c>
    </row>
    <row r="17" spans="1:11" ht="11.25" customHeight="1">
      <c r="A17" s="354" t="s">
        <v>745</v>
      </c>
      <c r="B17" s="301">
        <v>23</v>
      </c>
      <c r="C17" s="301">
        <v>95</v>
      </c>
      <c r="D17" s="301">
        <v>13</v>
      </c>
      <c r="E17" s="301">
        <v>82</v>
      </c>
      <c r="F17" s="301">
        <v>112</v>
      </c>
      <c r="G17" s="301">
        <v>15</v>
      </c>
      <c r="H17" s="301">
        <v>76</v>
      </c>
      <c r="I17" s="301">
        <v>38</v>
      </c>
      <c r="J17" s="301">
        <v>189</v>
      </c>
      <c r="K17" s="301">
        <v>364</v>
      </c>
    </row>
    <row r="18" spans="1:11" ht="11.25" customHeight="1">
      <c r="A18" s="354" t="s">
        <v>746</v>
      </c>
      <c r="B18" s="301">
        <v>3</v>
      </c>
      <c r="C18" s="301">
        <v>40</v>
      </c>
      <c r="D18" s="301">
        <v>7</v>
      </c>
      <c r="E18" s="301">
        <v>28</v>
      </c>
      <c r="F18" s="301">
        <v>61</v>
      </c>
      <c r="G18" s="301">
        <v>5</v>
      </c>
      <c r="H18" s="301">
        <v>17</v>
      </c>
      <c r="I18" s="301">
        <v>60</v>
      </c>
      <c r="J18" s="301">
        <v>58</v>
      </c>
      <c r="K18" s="301">
        <v>158</v>
      </c>
    </row>
    <row r="19" spans="1:11" ht="11.25" customHeight="1">
      <c r="A19" s="354" t="s">
        <v>747</v>
      </c>
      <c r="B19" s="301">
        <v>17</v>
      </c>
      <c r="C19" s="301">
        <v>65</v>
      </c>
      <c r="D19" s="301">
        <v>4</v>
      </c>
      <c r="E19" s="301">
        <v>72</v>
      </c>
      <c r="F19" s="301">
        <v>116</v>
      </c>
      <c r="G19" s="301">
        <v>2</v>
      </c>
      <c r="H19" s="301">
        <v>46</v>
      </c>
      <c r="I19" s="301">
        <v>204</v>
      </c>
      <c r="J19" s="301">
        <v>139</v>
      </c>
      <c r="K19" s="301">
        <v>316</v>
      </c>
    </row>
    <row r="20" spans="1:11" ht="11.25" customHeight="1">
      <c r="A20" s="354" t="s">
        <v>748</v>
      </c>
      <c r="B20" s="301">
        <v>22</v>
      </c>
      <c r="C20" s="301">
        <v>80</v>
      </c>
      <c r="D20" s="301">
        <v>8</v>
      </c>
      <c r="E20" s="301">
        <v>186</v>
      </c>
      <c r="F20" s="301">
        <v>149</v>
      </c>
      <c r="G20" s="301">
        <v>10</v>
      </c>
      <c r="H20" s="301">
        <v>51</v>
      </c>
      <c r="I20" s="301">
        <v>269</v>
      </c>
      <c r="J20" s="301">
        <v>106</v>
      </c>
      <c r="K20" s="301">
        <v>415</v>
      </c>
    </row>
    <row r="21" spans="1:11" ht="11.25" customHeight="1">
      <c r="A21" s="354" t="s">
        <v>749</v>
      </c>
      <c r="B21" s="301">
        <v>10</v>
      </c>
      <c r="C21" s="301">
        <v>59</v>
      </c>
      <c r="D21" s="301">
        <v>8</v>
      </c>
      <c r="E21" s="301">
        <v>59</v>
      </c>
      <c r="F21" s="301">
        <v>270</v>
      </c>
      <c r="G21" s="301">
        <v>8</v>
      </c>
      <c r="H21" s="301">
        <v>76</v>
      </c>
      <c r="I21" s="301">
        <v>467</v>
      </c>
      <c r="J21" s="301">
        <v>221</v>
      </c>
      <c r="K21" s="301">
        <v>729</v>
      </c>
    </row>
    <row r="22" spans="1:11" ht="11.25" customHeight="1">
      <c r="A22" s="354" t="s">
        <v>750</v>
      </c>
      <c r="B22" s="301">
        <v>17</v>
      </c>
      <c r="C22" s="301">
        <v>78</v>
      </c>
      <c r="D22" s="301">
        <v>12</v>
      </c>
      <c r="E22" s="301">
        <v>111</v>
      </c>
      <c r="F22" s="301">
        <v>289</v>
      </c>
      <c r="G22" s="301">
        <v>4</v>
      </c>
      <c r="H22" s="301">
        <v>50</v>
      </c>
      <c r="I22" s="301">
        <v>281</v>
      </c>
      <c r="J22" s="301">
        <v>257</v>
      </c>
      <c r="K22" s="301">
        <v>632</v>
      </c>
    </row>
    <row r="23" spans="1:11" ht="11.25" customHeight="1">
      <c r="A23" s="354" t="s">
        <v>751</v>
      </c>
      <c r="B23" s="301">
        <v>1</v>
      </c>
      <c r="C23" s="301">
        <v>6</v>
      </c>
      <c r="D23" s="301">
        <v>2</v>
      </c>
      <c r="E23" s="301">
        <v>6</v>
      </c>
      <c r="F23" s="301">
        <v>7</v>
      </c>
      <c r="G23" s="301">
        <v>4</v>
      </c>
      <c r="H23" s="301">
        <v>5</v>
      </c>
      <c r="I23" s="301">
        <v>1</v>
      </c>
      <c r="J23" s="301">
        <v>8</v>
      </c>
      <c r="K23" s="301">
        <v>17</v>
      </c>
    </row>
    <row r="24" spans="1:11" s="369" customFormat="1" ht="12" customHeight="1">
      <c r="A24" s="367" t="s">
        <v>36</v>
      </c>
      <c r="B24" s="368">
        <v>118</v>
      </c>
      <c r="C24" s="368">
        <v>511</v>
      </c>
      <c r="D24" s="368">
        <v>67</v>
      </c>
      <c r="E24" s="368">
        <v>600</v>
      </c>
      <c r="F24" s="303">
        <v>1121</v>
      </c>
      <c r="G24" s="303">
        <v>64</v>
      </c>
      <c r="H24" s="368">
        <v>365</v>
      </c>
      <c r="I24" s="368">
        <v>1422</v>
      </c>
      <c r="J24" s="303">
        <v>1168</v>
      </c>
      <c r="K24" s="303">
        <v>2955</v>
      </c>
    </row>
    <row r="25" spans="1:11" ht="11.25" customHeight="1">
      <c r="A25" s="370" t="s">
        <v>42</v>
      </c>
      <c r="B25" s="344">
        <v>1424</v>
      </c>
      <c r="C25" s="344">
        <v>3447</v>
      </c>
      <c r="D25" s="344">
        <v>1284</v>
      </c>
      <c r="E25" s="344">
        <v>1897</v>
      </c>
      <c r="F25" s="344">
        <v>2439</v>
      </c>
      <c r="G25" s="344">
        <v>1516</v>
      </c>
      <c r="H25" s="344">
        <v>2017</v>
      </c>
      <c r="I25" s="344">
        <v>4780</v>
      </c>
      <c r="J25" s="344">
        <v>7501</v>
      </c>
      <c r="K25" s="344">
        <v>12873</v>
      </c>
    </row>
    <row r="26" spans="1:11" ht="11.25" customHeight="1">
      <c r="A26" s="16"/>
      <c r="B26" s="301"/>
      <c r="C26" s="301"/>
      <c r="D26" s="301"/>
      <c r="E26" s="301"/>
      <c r="F26" s="301"/>
      <c r="G26" s="301"/>
      <c r="H26" s="301"/>
      <c r="I26" s="301"/>
      <c r="J26" s="301"/>
      <c r="K26" s="301"/>
    </row>
    <row r="27" ht="11.25" customHeight="1">
      <c r="A27" s="34" t="s">
        <v>908</v>
      </c>
    </row>
    <row r="28" s="1" customFormat="1" ht="11.25" customHeight="1">
      <c r="A28" s="2"/>
    </row>
    <row r="29" s="1" customFormat="1" ht="11.25" customHeight="1">
      <c r="A29" s="2"/>
    </row>
    <row r="30" s="1" customFormat="1" ht="11.25" customHeight="1">
      <c r="A30" s="2"/>
    </row>
    <row r="31" s="1" customFormat="1" ht="11.25" customHeight="1"/>
    <row r="32" s="1" customFormat="1" ht="11.25" customHeight="1"/>
    <row r="33" s="1" customFormat="1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  <row r="77" s="1" customFormat="1" ht="11.25" customHeight="1"/>
    <row r="78" s="1" customFormat="1" ht="11.25" customHeight="1"/>
    <row r="79" s="1" customFormat="1" ht="11.25" customHeight="1"/>
    <row r="80" s="1" customFormat="1" ht="11.25" customHeight="1"/>
    <row r="81" s="1" customFormat="1" ht="11.25" customHeight="1"/>
    <row r="82" s="1" customFormat="1" ht="11.25" customHeight="1"/>
    <row r="83" s="1" customFormat="1" ht="11.25" customHeight="1"/>
  </sheetData>
  <sheetProtection selectLockedCells="1" selectUnlockedCells="1"/>
  <mergeCells count="12">
    <mergeCell ref="A4:A6"/>
    <mergeCell ref="B4:J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B12:K12"/>
  </mergeCells>
  <hyperlinks>
    <hyperlink ref="N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40"/>
  <dimension ref="A1:H23"/>
  <sheetViews>
    <sheetView showGridLines="0" zoomScale="150" zoomScaleNormal="150" workbookViewId="0" topLeftCell="A1">
      <selection activeCell="H1" sqref="H1"/>
    </sheetView>
  </sheetViews>
  <sheetFormatPr defaultColWidth="9.140625" defaultRowHeight="11.25" customHeight="1"/>
  <cols>
    <col min="1" max="1" width="14.7109375" style="60" customWidth="1"/>
    <col min="2" max="2" width="16.57421875" style="60" customWidth="1"/>
    <col min="3" max="3" width="16.140625" style="60" customWidth="1"/>
    <col min="4" max="4" width="18.57421875" style="60" customWidth="1"/>
    <col min="5" max="5" width="16.7109375" style="60" customWidth="1"/>
    <col min="6" max="16384" width="9.00390625" style="60" customWidth="1"/>
  </cols>
  <sheetData>
    <row r="1" spans="1:8" ht="12.75" customHeight="1">
      <c r="A1" s="361" t="s">
        <v>976</v>
      </c>
      <c r="B1" s="362"/>
      <c r="C1" s="362"/>
      <c r="D1" s="362"/>
      <c r="E1" s="362"/>
      <c r="H1" s="4" t="s">
        <v>28</v>
      </c>
    </row>
    <row r="2" spans="1:5" ht="11.25" customHeight="1">
      <c r="A2" s="330"/>
      <c r="B2" s="330"/>
      <c r="C2" s="330"/>
      <c r="D2" s="330"/>
      <c r="E2" s="330"/>
    </row>
    <row r="3" spans="1:5" ht="11.25" customHeight="1">
      <c r="A3" s="331" t="s">
        <v>793</v>
      </c>
      <c r="B3" s="363" t="s">
        <v>882</v>
      </c>
      <c r="C3" s="363"/>
      <c r="D3" s="363"/>
      <c r="E3" s="363"/>
    </row>
    <row r="4" spans="1:5" ht="11.25" customHeight="1">
      <c r="A4" s="331"/>
      <c r="B4" s="364" t="s">
        <v>977</v>
      </c>
      <c r="C4" s="364" t="s">
        <v>978</v>
      </c>
      <c r="D4" s="351" t="s">
        <v>979</v>
      </c>
      <c r="E4" s="364" t="s">
        <v>980</v>
      </c>
    </row>
    <row r="5" spans="1:5" ht="11.25" customHeight="1">
      <c r="A5" s="331"/>
      <c r="B5" s="364"/>
      <c r="C5" s="364"/>
      <c r="D5" s="351"/>
      <c r="E5" s="364"/>
    </row>
    <row r="6" spans="1:5" ht="11.25" customHeight="1">
      <c r="A6" s="365"/>
      <c r="B6" s="365"/>
      <c r="C6" s="365"/>
      <c r="D6" s="365"/>
      <c r="E6" s="365"/>
    </row>
    <row r="7" spans="1:5" ht="11.25" customHeight="1">
      <c r="A7" s="354" t="s">
        <v>827</v>
      </c>
      <c r="B7" s="301" t="s">
        <v>981</v>
      </c>
      <c r="C7" s="301">
        <v>5</v>
      </c>
      <c r="D7" s="301">
        <v>4</v>
      </c>
      <c r="E7" s="75">
        <v>94</v>
      </c>
    </row>
    <row r="8" spans="1:5" ht="11.25" customHeight="1">
      <c r="A8" s="354" t="s">
        <v>743</v>
      </c>
      <c r="B8" s="301" t="s">
        <v>982</v>
      </c>
      <c r="C8" s="301">
        <v>10</v>
      </c>
      <c r="D8" s="301">
        <v>10</v>
      </c>
      <c r="E8" s="75">
        <v>198</v>
      </c>
    </row>
    <row r="9" spans="1:5" ht="11.25" customHeight="1">
      <c r="A9" s="354" t="s">
        <v>744</v>
      </c>
      <c r="B9" s="301" t="s">
        <v>983</v>
      </c>
      <c r="C9" s="301">
        <v>14</v>
      </c>
      <c r="D9" s="301">
        <v>12</v>
      </c>
      <c r="E9" s="75">
        <v>175</v>
      </c>
    </row>
    <row r="10" spans="1:5" ht="11.25" customHeight="1">
      <c r="A10" s="354" t="s">
        <v>745</v>
      </c>
      <c r="B10" s="301" t="s">
        <v>984</v>
      </c>
      <c r="C10" s="301">
        <v>29</v>
      </c>
      <c r="D10" s="301">
        <v>23</v>
      </c>
      <c r="E10" s="75">
        <v>633</v>
      </c>
    </row>
    <row r="11" spans="1:5" ht="11.25" customHeight="1">
      <c r="A11" s="354" t="s">
        <v>746</v>
      </c>
      <c r="B11" s="301" t="s">
        <v>985</v>
      </c>
      <c r="C11" s="301">
        <v>26</v>
      </c>
      <c r="D11" s="301">
        <v>13</v>
      </c>
      <c r="E11" s="75">
        <v>288</v>
      </c>
    </row>
    <row r="12" spans="1:5" ht="11.25" customHeight="1">
      <c r="A12" s="354" t="s">
        <v>747</v>
      </c>
      <c r="B12" s="301" t="s">
        <v>492</v>
      </c>
      <c r="C12" s="301">
        <v>34</v>
      </c>
      <c r="D12" s="301">
        <v>9</v>
      </c>
      <c r="E12" s="75">
        <v>458</v>
      </c>
    </row>
    <row r="13" spans="1:5" ht="11.25" customHeight="1">
      <c r="A13" s="354" t="s">
        <v>748</v>
      </c>
      <c r="B13" s="301" t="s">
        <v>986</v>
      </c>
      <c r="C13" s="301">
        <v>32</v>
      </c>
      <c r="D13" s="301">
        <v>34</v>
      </c>
      <c r="E13" s="75">
        <v>572</v>
      </c>
    </row>
    <row r="14" spans="1:5" ht="11.25" customHeight="1">
      <c r="A14" s="354" t="s">
        <v>749</v>
      </c>
      <c r="B14" s="301" t="s">
        <v>987</v>
      </c>
      <c r="C14" s="301">
        <v>53</v>
      </c>
      <c r="D14" s="301">
        <v>68</v>
      </c>
      <c r="E14" s="75">
        <v>1145</v>
      </c>
    </row>
    <row r="15" spans="1:5" ht="11.25" customHeight="1">
      <c r="A15" s="354" t="s">
        <v>750</v>
      </c>
      <c r="B15" s="301" t="s">
        <v>988</v>
      </c>
      <c r="C15" s="301">
        <v>45</v>
      </c>
      <c r="D15" s="301">
        <v>24</v>
      </c>
      <c r="E15" s="75">
        <v>1030</v>
      </c>
    </row>
    <row r="16" spans="1:5" ht="11.25" customHeight="1">
      <c r="A16" s="354" t="s">
        <v>751</v>
      </c>
      <c r="B16" s="301" t="s">
        <v>989</v>
      </c>
      <c r="C16" s="301">
        <v>1</v>
      </c>
      <c r="D16" s="301">
        <v>0</v>
      </c>
      <c r="E16" s="75">
        <v>27</v>
      </c>
    </row>
    <row r="17" spans="1:5" s="369" customFormat="1" ht="12" customHeight="1">
      <c r="A17" s="367" t="s">
        <v>36</v>
      </c>
      <c r="B17" s="368" t="s">
        <v>990</v>
      </c>
      <c r="C17" s="368">
        <v>249</v>
      </c>
      <c r="D17" s="368">
        <v>197</v>
      </c>
      <c r="E17" s="303">
        <v>4620</v>
      </c>
    </row>
    <row r="18" spans="1:5" ht="11.25" customHeight="1">
      <c r="A18" s="370" t="s">
        <v>42</v>
      </c>
      <c r="B18" s="344" t="s">
        <v>991</v>
      </c>
      <c r="C18" s="344">
        <v>1772</v>
      </c>
      <c r="D18" s="344">
        <v>1586</v>
      </c>
      <c r="E18" s="344">
        <v>23615</v>
      </c>
    </row>
    <row r="19" spans="1:5" ht="11.25" customHeight="1">
      <c r="A19" s="16"/>
      <c r="B19" s="301"/>
      <c r="C19" s="301"/>
      <c r="D19" s="301"/>
      <c r="E19" s="301"/>
    </row>
    <row r="20" ht="11.25" customHeight="1">
      <c r="A20" s="34" t="s">
        <v>908</v>
      </c>
    </row>
    <row r="21" s="1" customFormat="1" ht="11.25" customHeight="1">
      <c r="A21" s="2"/>
    </row>
    <row r="22" s="1" customFormat="1" ht="11.25" customHeight="1">
      <c r="A22" s="2"/>
    </row>
    <row r="23" s="1" customFormat="1" ht="11.25" customHeight="1">
      <c r="A23" s="2"/>
    </row>
    <row r="24" s="1" customFormat="1" ht="11.25" customHeight="1"/>
    <row r="25" s="1" customFormat="1" ht="11.25" customHeight="1"/>
    <row r="26" s="1" customFormat="1" ht="11.25" customHeight="1"/>
    <row r="27" s="1" customFormat="1" ht="11.25" customHeight="1"/>
    <row r="28" s="1" customFormat="1" ht="11.25" customHeight="1"/>
    <row r="29" s="1" customFormat="1" ht="11.25" customHeight="1"/>
    <row r="30" s="1" customFormat="1" ht="11.25" customHeight="1"/>
    <row r="31" s="1" customFormat="1" ht="11.25" customHeight="1"/>
    <row r="32" s="1" customFormat="1" ht="11.25" customHeight="1"/>
    <row r="33" s="1" customFormat="1" ht="11.25" customHeight="1"/>
    <row r="34" s="1" customFormat="1" ht="11.25" customHeight="1"/>
    <row r="35" s="1" customFormat="1" ht="11.25" customHeight="1"/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1.25" customHeight="1"/>
    <row r="44" s="1" customFormat="1" ht="11.25" customHeight="1"/>
    <row r="45" s="1" customFormat="1" ht="11.25" customHeight="1"/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  <row r="60" s="1" customFormat="1" ht="11.25" customHeight="1"/>
    <row r="61" s="1" customFormat="1" ht="11.25" customHeight="1"/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="1" customFormat="1" ht="11.25" customHeight="1"/>
    <row r="70" s="1" customFormat="1" ht="11.25" customHeight="1"/>
    <row r="71" s="1" customFormat="1" ht="11.25" customHeight="1"/>
    <row r="72" s="1" customFormat="1" ht="11.25" customHeight="1"/>
    <row r="73" s="1" customFormat="1" ht="11.25" customHeight="1"/>
    <row r="74" s="1" customFormat="1" ht="11.25" customHeight="1"/>
    <row r="75" s="1" customFormat="1" ht="11.25" customHeight="1"/>
    <row r="76" s="1" customFormat="1" ht="11.25" customHeight="1"/>
  </sheetData>
  <sheetProtection selectLockedCells="1" selectUnlockedCells="1"/>
  <mergeCells count="6">
    <mergeCell ref="A3:A5"/>
    <mergeCell ref="B3:E3"/>
    <mergeCell ref="B4:B5"/>
    <mergeCell ref="C4:C5"/>
    <mergeCell ref="D4:D5"/>
    <mergeCell ref="E4:E5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2"/>
  <dimension ref="A1:J20"/>
  <sheetViews>
    <sheetView showGridLines="0" zoomScale="150" zoomScaleNormal="150" workbookViewId="0" topLeftCell="A1">
      <selection activeCell="J1" sqref="J1"/>
    </sheetView>
  </sheetViews>
  <sheetFormatPr defaultColWidth="9.140625" defaultRowHeight="11.25" customHeight="1"/>
  <cols>
    <col min="1" max="1" width="13.140625" style="163" customWidth="1"/>
    <col min="2" max="2" width="7.57421875" style="42" customWidth="1"/>
    <col min="3" max="5" width="9.8515625" style="42" customWidth="1"/>
    <col min="6" max="6" width="9.140625" style="42" customWidth="1"/>
    <col min="7" max="7" width="10.00390625" style="42" customWidth="1"/>
    <col min="8" max="8" width="9.00390625" style="42" customWidth="1"/>
    <col min="9" max="11" width="9.00390625" style="163" customWidth="1"/>
    <col min="13" max="16384" width="9.00390625" style="163" customWidth="1"/>
  </cols>
  <sheetData>
    <row r="1" spans="1:10" s="328" customFormat="1" ht="12.75" customHeight="1">
      <c r="A1" s="371" t="s">
        <v>992</v>
      </c>
      <c r="B1" s="372"/>
      <c r="C1" s="372"/>
      <c r="D1" s="372"/>
      <c r="E1" s="372"/>
      <c r="F1" s="372"/>
      <c r="G1" s="372"/>
      <c r="H1" s="42"/>
      <c r="J1" s="4" t="s">
        <v>28</v>
      </c>
    </row>
    <row r="2" spans="1:7" ht="12.75" customHeight="1">
      <c r="A2" s="371" t="s">
        <v>993</v>
      </c>
      <c r="B2" s="60"/>
      <c r="C2" s="60"/>
      <c r="D2" s="60"/>
      <c r="E2" s="60"/>
      <c r="F2" s="60"/>
      <c r="G2" s="60"/>
    </row>
    <row r="3" spans="1:7" ht="13.5" customHeight="1">
      <c r="A3" s="371"/>
      <c r="B3" s="56"/>
      <c r="C3" s="60"/>
      <c r="D3" s="60"/>
      <c r="E3" s="60"/>
      <c r="F3" s="60"/>
      <c r="G3" s="60"/>
    </row>
    <row r="4" spans="1:8" s="375" customFormat="1" ht="11.25" customHeight="1">
      <c r="A4" s="373" t="s">
        <v>130</v>
      </c>
      <c r="B4" s="374"/>
      <c r="C4" s="299" t="s">
        <v>994</v>
      </c>
      <c r="D4" s="299"/>
      <c r="E4" s="299"/>
      <c r="F4" s="299"/>
      <c r="G4" s="321" t="s">
        <v>995</v>
      </c>
      <c r="H4" s="42"/>
    </row>
    <row r="5" spans="1:8" s="375" customFormat="1" ht="11.25" customHeight="1">
      <c r="A5" s="373"/>
      <c r="B5" s="338" t="s">
        <v>31</v>
      </c>
      <c r="C5" s="352" t="s">
        <v>996</v>
      </c>
      <c r="D5" s="352" t="s">
        <v>997</v>
      </c>
      <c r="E5" s="352" t="s">
        <v>998</v>
      </c>
      <c r="F5" s="352" t="s">
        <v>999</v>
      </c>
      <c r="G5" s="321"/>
      <c r="H5" s="42"/>
    </row>
    <row r="6" spans="1:7" ht="11.25" customHeight="1">
      <c r="A6" s="373"/>
      <c r="B6" s="336"/>
      <c r="C6" s="352"/>
      <c r="D6" s="352"/>
      <c r="E6" s="352"/>
      <c r="F6" s="352"/>
      <c r="G6" s="321"/>
    </row>
    <row r="7" spans="1:7" ht="11.25" customHeight="1">
      <c r="A7" s="376"/>
      <c r="B7" s="374" t="s">
        <v>36</v>
      </c>
      <c r="C7" s="374"/>
      <c r="D7" s="374"/>
      <c r="E7" s="374"/>
      <c r="F7" s="374"/>
      <c r="G7" s="374"/>
    </row>
    <row r="8" spans="1:7" ht="11.25" customHeight="1">
      <c r="A8" s="26">
        <v>2015</v>
      </c>
      <c r="B8" s="377">
        <v>131796</v>
      </c>
      <c r="C8" s="188">
        <v>3087</v>
      </c>
      <c r="D8" s="60">
        <v>528</v>
      </c>
      <c r="E8" s="60">
        <v>26</v>
      </c>
      <c r="F8" s="188">
        <v>1134</v>
      </c>
      <c r="G8" s="188">
        <v>4775</v>
      </c>
    </row>
    <row r="9" spans="1:8" ht="11.25" customHeight="1">
      <c r="A9" s="26">
        <v>2016</v>
      </c>
      <c r="B9" s="377">
        <v>131003</v>
      </c>
      <c r="C9" s="188">
        <v>3091</v>
      </c>
      <c r="D9" s="60">
        <v>486</v>
      </c>
      <c r="E9" s="60">
        <v>24</v>
      </c>
      <c r="F9" s="188">
        <v>1403</v>
      </c>
      <c r="G9" s="188">
        <f>SUM(C9:F9)</f>
        <v>5004</v>
      </c>
      <c r="H9" s="51"/>
    </row>
    <row r="10" spans="1:7" ht="11.25" customHeight="1">
      <c r="A10" s="26">
        <v>2017</v>
      </c>
      <c r="B10" s="377">
        <v>130115</v>
      </c>
      <c r="C10" s="188">
        <v>2962</v>
      </c>
      <c r="D10" s="60">
        <v>671</v>
      </c>
      <c r="E10" s="60">
        <v>30</v>
      </c>
      <c r="F10" s="188">
        <v>1478</v>
      </c>
      <c r="G10" s="188">
        <v>5141</v>
      </c>
    </row>
    <row r="11" spans="1:7" ht="11.25" customHeight="1">
      <c r="A11" s="26">
        <v>2018</v>
      </c>
      <c r="B11" s="377">
        <v>138194</v>
      </c>
      <c r="C11" s="188">
        <v>2813</v>
      </c>
      <c r="D11" s="60">
        <v>674</v>
      </c>
      <c r="E11" s="60">
        <v>34</v>
      </c>
      <c r="F11" s="188">
        <v>1714</v>
      </c>
      <c r="G11" s="188">
        <v>5235</v>
      </c>
    </row>
    <row r="12" spans="1:7" ht="11.25" customHeight="1">
      <c r="A12" s="378"/>
      <c r="B12" s="374" t="s">
        <v>42</v>
      </c>
      <c r="C12" s="374"/>
      <c r="D12" s="374"/>
      <c r="E12" s="374"/>
      <c r="F12" s="374"/>
      <c r="G12" s="374"/>
    </row>
    <row r="13" spans="1:7" ht="11.25" customHeight="1">
      <c r="A13" s="26">
        <v>2015</v>
      </c>
      <c r="B13" s="377">
        <v>1492579</v>
      </c>
      <c r="C13" s="188">
        <v>45222</v>
      </c>
      <c r="D13" s="188">
        <v>7061</v>
      </c>
      <c r="E13" s="60">
        <v>310</v>
      </c>
      <c r="F13" s="188">
        <v>7366</v>
      </c>
      <c r="G13" s="51">
        <v>59959</v>
      </c>
    </row>
    <row r="14" spans="1:7" ht="11.25" customHeight="1">
      <c r="A14" s="26">
        <v>2016</v>
      </c>
      <c r="B14" s="377">
        <v>1796363</v>
      </c>
      <c r="C14" s="188">
        <v>55567</v>
      </c>
      <c r="D14" s="188">
        <v>7581</v>
      </c>
      <c r="E14" s="60">
        <v>363</v>
      </c>
      <c r="F14" s="188">
        <v>8643</v>
      </c>
      <c r="G14" s="51">
        <v>72154</v>
      </c>
    </row>
    <row r="15" spans="1:7" ht="11.25" customHeight="1">
      <c r="A15" s="26">
        <v>2017</v>
      </c>
      <c r="B15" s="377">
        <v>1908653</v>
      </c>
      <c r="C15" s="188">
        <v>57370</v>
      </c>
      <c r="D15" s="188">
        <v>9403</v>
      </c>
      <c r="E15" s="60">
        <v>411</v>
      </c>
      <c r="F15" s="188">
        <v>8689</v>
      </c>
      <c r="G15" s="188">
        <v>75873</v>
      </c>
    </row>
    <row r="16" spans="1:7" ht="11.25" customHeight="1">
      <c r="A16" s="379">
        <v>2018</v>
      </c>
      <c r="B16" s="380">
        <v>1958040</v>
      </c>
      <c r="C16" s="381">
        <v>58954</v>
      </c>
      <c r="D16" s="381">
        <v>9257</v>
      </c>
      <c r="E16" s="56">
        <v>472</v>
      </c>
      <c r="F16" s="381">
        <v>10363</v>
      </c>
      <c r="G16" s="381">
        <v>79046</v>
      </c>
    </row>
    <row r="17" ht="11.25" customHeight="1">
      <c r="A17" s="26" t="s">
        <v>1000</v>
      </c>
    </row>
    <row r="18" spans="1:7" ht="11.25" customHeight="1">
      <c r="A18" s="58" t="s">
        <v>1001</v>
      </c>
      <c r="B18" s="60"/>
      <c r="C18" s="60"/>
      <c r="D18" s="60"/>
      <c r="E18" s="60"/>
      <c r="F18" s="60"/>
      <c r="G18" s="60"/>
    </row>
    <row r="19" ht="11.25" customHeight="1">
      <c r="A19" s="11"/>
    </row>
    <row r="20" ht="11.25" customHeight="1">
      <c r="A20" s="11"/>
    </row>
  </sheetData>
  <sheetProtection selectLockedCells="1" selectUnlockedCells="1"/>
  <mergeCells count="9">
    <mergeCell ref="A4:A6"/>
    <mergeCell ref="C4:F4"/>
    <mergeCell ref="G4:G6"/>
    <mergeCell ref="C5:C6"/>
    <mergeCell ref="D5:D6"/>
    <mergeCell ref="E5:E6"/>
    <mergeCell ref="F5:F6"/>
    <mergeCell ref="B7:G7"/>
    <mergeCell ref="B12:G12"/>
  </mergeCells>
  <hyperlinks>
    <hyperlink ref="J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43"/>
  <dimension ref="A1:H24"/>
  <sheetViews>
    <sheetView showGridLines="0" zoomScale="150" zoomScaleNormal="150" workbookViewId="0" topLeftCell="A1">
      <selection activeCell="A1" sqref="A1"/>
    </sheetView>
  </sheetViews>
  <sheetFormatPr defaultColWidth="9.140625" defaultRowHeight="11.25" customHeight="1"/>
  <cols>
    <col min="1" max="1" width="36.140625" style="375" customWidth="1"/>
    <col min="2" max="2" width="16.57421875" style="375" customWidth="1"/>
    <col min="3" max="3" width="15.00390625" style="375" customWidth="1"/>
    <col min="4" max="4" width="1.28515625" style="375" customWidth="1"/>
    <col min="5" max="5" width="16.28125" style="60" customWidth="1"/>
    <col min="6" max="6" width="18.140625" style="375" customWidth="1"/>
    <col min="7" max="16384" width="9.00390625" style="375" customWidth="1"/>
  </cols>
  <sheetData>
    <row r="1" spans="1:8" s="383" customFormat="1" ht="13.5" customHeight="1">
      <c r="A1" s="371" t="s">
        <v>1002</v>
      </c>
      <c r="B1" s="371"/>
      <c r="C1" s="371"/>
      <c r="D1" s="371"/>
      <c r="E1" s="372"/>
      <c r="F1" s="382"/>
      <c r="H1" s="4" t="s">
        <v>28</v>
      </c>
    </row>
    <row r="2" spans="1:6" s="383" customFormat="1" ht="11.25" customHeight="1">
      <c r="A2" s="371" t="s">
        <v>1003</v>
      </c>
      <c r="B2" s="371"/>
      <c r="C2" s="371"/>
      <c r="D2" s="371"/>
      <c r="E2" s="372"/>
      <c r="F2" s="382"/>
    </row>
    <row r="3" spans="1:6" ht="11.25" customHeight="1">
      <c r="A3" s="55"/>
      <c r="B3" s="55"/>
      <c r="C3" s="55"/>
      <c r="D3" s="55"/>
      <c r="E3" s="56"/>
      <c r="F3" s="55"/>
    </row>
    <row r="4" spans="1:6" ht="11.25" customHeight="1">
      <c r="A4" s="16"/>
      <c r="B4" s="147" t="s">
        <v>211</v>
      </c>
      <c r="C4" s="147"/>
      <c r="D4" s="137"/>
      <c r="E4" s="147" t="s">
        <v>202</v>
      </c>
      <c r="F4" s="147"/>
    </row>
    <row r="5" spans="1:6" ht="11.25" customHeight="1">
      <c r="A5" s="384" t="s">
        <v>1004</v>
      </c>
      <c r="B5" s="121" t="s">
        <v>36</v>
      </c>
      <c r="C5" s="121" t="s">
        <v>42</v>
      </c>
      <c r="D5" s="385"/>
      <c r="E5" s="352" t="s">
        <v>36</v>
      </c>
      <c r="F5" s="121" t="s">
        <v>42</v>
      </c>
    </row>
    <row r="6" spans="1:6" ht="11.25" customHeight="1">
      <c r="A6" s="354" t="s">
        <v>1005</v>
      </c>
      <c r="B6" s="312">
        <v>23242</v>
      </c>
      <c r="C6" s="312">
        <v>305871</v>
      </c>
      <c r="D6" s="354"/>
      <c r="E6" s="386">
        <v>24260</v>
      </c>
      <c r="F6" s="386">
        <v>326083</v>
      </c>
    </row>
    <row r="7" spans="1:6" ht="11.25" customHeight="1">
      <c r="A7" s="26" t="s">
        <v>1006</v>
      </c>
      <c r="B7" s="312">
        <v>2620</v>
      </c>
      <c r="C7" s="312">
        <v>49730</v>
      </c>
      <c r="D7" s="26"/>
      <c r="E7" s="386">
        <v>2426</v>
      </c>
      <c r="F7" s="386">
        <v>50477</v>
      </c>
    </row>
    <row r="8" spans="1:6" ht="11.25" customHeight="1">
      <c r="A8" s="26" t="s">
        <v>1007</v>
      </c>
      <c r="B8" s="312">
        <v>217</v>
      </c>
      <c r="C8" s="312">
        <v>1807</v>
      </c>
      <c r="D8" s="26"/>
      <c r="E8" s="386">
        <v>256</v>
      </c>
      <c r="F8" s="386">
        <v>2696</v>
      </c>
    </row>
    <row r="9" spans="1:6" ht="11.25" customHeight="1">
      <c r="A9" s="354" t="s">
        <v>1008</v>
      </c>
      <c r="B9" s="312">
        <v>3041</v>
      </c>
      <c r="C9" s="312">
        <v>29186</v>
      </c>
      <c r="D9" s="354"/>
      <c r="E9" s="386">
        <v>2847</v>
      </c>
      <c r="F9" s="386">
        <v>33169</v>
      </c>
    </row>
    <row r="10" spans="1:6" ht="11.25" customHeight="1">
      <c r="A10" s="354" t="s">
        <v>1009</v>
      </c>
      <c r="B10" s="312">
        <v>38969</v>
      </c>
      <c r="C10" s="312">
        <v>376573</v>
      </c>
      <c r="D10" s="354"/>
      <c r="E10" s="386">
        <v>41140</v>
      </c>
      <c r="F10" s="386">
        <v>392218</v>
      </c>
    </row>
    <row r="11" spans="1:6" ht="11.25" customHeight="1">
      <c r="A11" s="26" t="s">
        <v>1010</v>
      </c>
      <c r="B11" s="312">
        <v>779</v>
      </c>
      <c r="C11" s="312">
        <v>21185</v>
      </c>
      <c r="D11" s="26"/>
      <c r="E11" s="386">
        <v>1233</v>
      </c>
      <c r="F11" s="386">
        <v>21330</v>
      </c>
    </row>
    <row r="12" spans="1:6" ht="11.25" customHeight="1">
      <c r="A12" s="354" t="s">
        <v>1011</v>
      </c>
      <c r="B12" s="312">
        <v>3861</v>
      </c>
      <c r="C12" s="312">
        <v>55056</v>
      </c>
      <c r="D12" s="354"/>
      <c r="E12" s="386">
        <v>4329</v>
      </c>
      <c r="F12" s="386">
        <v>61155</v>
      </c>
    </row>
    <row r="13" spans="1:6" ht="11.25" customHeight="1">
      <c r="A13" s="354" t="s">
        <v>1012</v>
      </c>
      <c r="B13" s="312">
        <v>1018</v>
      </c>
      <c r="C13" s="312">
        <v>33761</v>
      </c>
      <c r="D13" s="354"/>
      <c r="E13" s="386">
        <v>1146</v>
      </c>
      <c r="F13" s="386">
        <v>36917</v>
      </c>
    </row>
    <row r="14" spans="1:6" ht="11.25" customHeight="1">
      <c r="A14" s="354" t="s">
        <v>1013</v>
      </c>
      <c r="B14" s="312">
        <v>1140</v>
      </c>
      <c r="C14" s="312">
        <v>47452</v>
      </c>
      <c r="D14" s="354"/>
      <c r="E14" s="386">
        <v>1231</v>
      </c>
      <c r="F14" s="386">
        <v>50244</v>
      </c>
    </row>
    <row r="15" spans="1:6" ht="11.25" customHeight="1">
      <c r="A15" s="26" t="s">
        <v>1014</v>
      </c>
      <c r="B15" s="312">
        <v>19</v>
      </c>
      <c r="C15" s="312">
        <v>39656</v>
      </c>
      <c r="D15" s="26"/>
      <c r="E15" s="386">
        <v>19</v>
      </c>
      <c r="F15" s="386">
        <v>35660</v>
      </c>
    </row>
    <row r="16" spans="1:6" ht="11.25" customHeight="1">
      <c r="A16" s="354" t="s">
        <v>1015</v>
      </c>
      <c r="B16" s="312">
        <v>13477</v>
      </c>
      <c r="C16" s="312">
        <v>105384</v>
      </c>
      <c r="D16" s="354"/>
      <c r="E16" s="386">
        <v>15059</v>
      </c>
      <c r="F16" s="386">
        <v>106447</v>
      </c>
    </row>
    <row r="17" spans="1:6" ht="12" customHeight="1">
      <c r="A17" s="26" t="s">
        <v>1016</v>
      </c>
      <c r="B17" s="312">
        <v>14478</v>
      </c>
      <c r="C17" s="312">
        <v>235741</v>
      </c>
      <c r="D17" s="26"/>
      <c r="E17" s="386">
        <v>15560</v>
      </c>
      <c r="F17" s="386">
        <v>239096</v>
      </c>
    </row>
    <row r="18" spans="1:6" ht="11.25" customHeight="1">
      <c r="A18" s="387" t="s">
        <v>1017</v>
      </c>
      <c r="B18" s="179">
        <v>328</v>
      </c>
      <c r="C18" s="377">
        <v>4902</v>
      </c>
      <c r="D18" s="387"/>
      <c r="E18" s="386">
        <v>328</v>
      </c>
      <c r="F18" s="386">
        <v>2979</v>
      </c>
    </row>
    <row r="19" spans="1:6" ht="11.25" customHeight="1">
      <c r="A19" s="16" t="s">
        <v>1018</v>
      </c>
      <c r="B19" s="179">
        <v>14906</v>
      </c>
      <c r="C19" s="188">
        <v>390883</v>
      </c>
      <c r="D19" s="16"/>
      <c r="E19" s="386">
        <v>16082</v>
      </c>
      <c r="F19" s="386">
        <v>398450</v>
      </c>
    </row>
    <row r="20" spans="1:6" ht="11.25" customHeight="1">
      <c r="A20" s="16" t="s">
        <v>1019</v>
      </c>
      <c r="B20" s="179">
        <v>1824</v>
      </c>
      <c r="C20" s="188">
        <v>153166</v>
      </c>
      <c r="D20" s="16"/>
      <c r="E20" s="386">
        <v>2438</v>
      </c>
      <c r="F20" s="386">
        <v>141562</v>
      </c>
    </row>
    <row r="21" spans="1:6" ht="11.25" customHeight="1">
      <c r="A21" s="55" t="s">
        <v>1020</v>
      </c>
      <c r="B21" s="388">
        <v>10197</v>
      </c>
      <c r="C21" s="381">
        <v>58301</v>
      </c>
      <c r="D21" s="55"/>
      <c r="E21" s="389">
        <v>9801</v>
      </c>
      <c r="F21" s="389">
        <v>59562</v>
      </c>
    </row>
    <row r="22" spans="1:6" ht="11.25" customHeight="1">
      <c r="A22" s="16" t="s">
        <v>1021</v>
      </c>
      <c r="B22" s="16"/>
      <c r="C22" s="16"/>
      <c r="D22" s="16"/>
      <c r="E22" s="390"/>
      <c r="F22" s="391"/>
    </row>
    <row r="23" spans="1:6" ht="11.25" customHeight="1">
      <c r="A23" s="16" t="s">
        <v>1022</v>
      </c>
      <c r="B23" s="16"/>
      <c r="C23" s="16"/>
      <c r="D23" s="16"/>
      <c r="E23" s="390"/>
      <c r="F23" s="391"/>
    </row>
    <row r="24" spans="1:6" s="163" customFormat="1" ht="11.25" customHeight="1">
      <c r="A24" s="58" t="s">
        <v>1001</v>
      </c>
      <c r="B24" s="58"/>
      <c r="C24" s="58"/>
      <c r="D24" s="58"/>
      <c r="E24" s="188"/>
      <c r="F24" s="16"/>
    </row>
  </sheetData>
  <sheetProtection selectLockedCells="1" selectUnlockedCells="1"/>
  <mergeCells count="2">
    <mergeCell ref="B4:C4"/>
    <mergeCell ref="E4:F4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11"/>
  <dimension ref="A1:Q28"/>
  <sheetViews>
    <sheetView showGridLines="0" zoomScale="150" zoomScaleNormal="150" workbookViewId="0" topLeftCell="A1">
      <selection activeCell="Q1" sqref="Q1"/>
    </sheetView>
  </sheetViews>
  <sheetFormatPr defaultColWidth="9.140625" defaultRowHeight="11.25" customHeight="1"/>
  <cols>
    <col min="1" max="1" width="13.00390625" style="42" customWidth="1"/>
    <col min="2" max="3" width="8.57421875" style="42" customWidth="1"/>
    <col min="4" max="4" width="1.28515625" style="42" customWidth="1"/>
    <col min="5" max="6" width="8.57421875" style="42" customWidth="1"/>
    <col min="7" max="7" width="1.57421875" style="42" customWidth="1"/>
    <col min="8" max="9" width="8.57421875" style="42" customWidth="1"/>
    <col min="10" max="10" width="1.421875" style="42" customWidth="1"/>
    <col min="11" max="12" width="8.57421875" style="42" customWidth="1"/>
    <col min="13" max="13" width="1.421875" style="42" customWidth="1"/>
    <col min="14" max="15" width="8.57421875" style="42" customWidth="1"/>
    <col min="16" max="17" width="9.00390625" style="42" customWidth="1"/>
    <col min="18" max="16384" width="9.00390625" style="163" customWidth="1"/>
  </cols>
  <sheetData>
    <row r="1" spans="1:17" s="328" customFormat="1" ht="12.75" customHeight="1">
      <c r="A1" s="327" t="s">
        <v>1023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54"/>
      <c r="Q1" s="4" t="s">
        <v>28</v>
      </c>
    </row>
    <row r="2" spans="1:17" s="328" customFormat="1" ht="12.75" customHeight="1">
      <c r="A2" s="329" t="s">
        <v>1024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54"/>
      <c r="Q2" s="54"/>
    </row>
    <row r="3" spans="1:15" s="42" customFormat="1" ht="11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5" s="42" customFormat="1" ht="11.25" customHeight="1">
      <c r="A4" s="392" t="s">
        <v>852</v>
      </c>
      <c r="B4" s="332" t="s">
        <v>230</v>
      </c>
      <c r="C4" s="332"/>
      <c r="D4" s="335"/>
      <c r="E4" s="332" t="s">
        <v>1025</v>
      </c>
      <c r="F4" s="332"/>
      <c r="G4" s="335"/>
      <c r="H4" s="332" t="s">
        <v>1026</v>
      </c>
      <c r="I4" s="332"/>
      <c r="J4" s="335"/>
      <c r="K4" s="332" t="s">
        <v>1027</v>
      </c>
      <c r="L4" s="332"/>
      <c r="M4" s="335"/>
      <c r="N4" s="332" t="s">
        <v>1028</v>
      </c>
      <c r="O4" s="332"/>
    </row>
    <row r="5" spans="1:15" s="42" customFormat="1" ht="22.5" customHeight="1">
      <c r="A5" s="392"/>
      <c r="B5" s="336" t="s">
        <v>1029</v>
      </c>
      <c r="C5" s="336" t="s">
        <v>1030</v>
      </c>
      <c r="D5" s="336"/>
      <c r="E5" s="336" t="s">
        <v>1029</v>
      </c>
      <c r="F5" s="336" t="s">
        <v>1030</v>
      </c>
      <c r="G5" s="336"/>
      <c r="H5" s="336" t="s">
        <v>1029</v>
      </c>
      <c r="I5" s="336" t="s">
        <v>1030</v>
      </c>
      <c r="J5" s="336"/>
      <c r="K5" s="336" t="s">
        <v>1029</v>
      </c>
      <c r="L5" s="336" t="s">
        <v>31</v>
      </c>
      <c r="M5" s="336"/>
      <c r="N5" s="336" t="s">
        <v>1029</v>
      </c>
      <c r="O5" s="336" t="s">
        <v>31</v>
      </c>
    </row>
    <row r="6" spans="1:15" s="42" customFormat="1" ht="11.25" customHeight="1">
      <c r="A6" s="339">
        <v>2014</v>
      </c>
      <c r="B6" s="301">
        <v>725</v>
      </c>
      <c r="C6" s="301">
        <v>733</v>
      </c>
      <c r="D6" s="301"/>
      <c r="E6" s="301">
        <v>50</v>
      </c>
      <c r="F6" s="301">
        <v>68</v>
      </c>
      <c r="G6" s="301"/>
      <c r="H6" s="301">
        <v>741</v>
      </c>
      <c r="I6" s="301">
        <v>746</v>
      </c>
      <c r="J6" s="301"/>
      <c r="K6" s="301">
        <v>296</v>
      </c>
      <c r="L6" s="393">
        <v>1075.57</v>
      </c>
      <c r="M6" s="301"/>
      <c r="N6" s="75">
        <v>10693</v>
      </c>
      <c r="O6" s="394">
        <v>63054.21</v>
      </c>
    </row>
    <row r="7" spans="1:17" s="42" customFormat="1" ht="11.25" customHeight="1">
      <c r="A7" s="339">
        <v>2015</v>
      </c>
      <c r="B7" s="301" t="s">
        <v>1031</v>
      </c>
      <c r="C7" s="301" t="s">
        <v>1032</v>
      </c>
      <c r="D7" s="301"/>
      <c r="E7" s="301" t="s">
        <v>485</v>
      </c>
      <c r="F7" s="301" t="s">
        <v>415</v>
      </c>
      <c r="G7" s="301"/>
      <c r="H7" s="301" t="s">
        <v>1033</v>
      </c>
      <c r="I7" s="301" t="s">
        <v>1034</v>
      </c>
      <c r="J7" s="301"/>
      <c r="K7" s="301" t="s">
        <v>1035</v>
      </c>
      <c r="L7" s="395" t="s">
        <v>1036</v>
      </c>
      <c r="M7" s="301"/>
      <c r="N7" s="75" t="s">
        <v>1037</v>
      </c>
      <c r="O7" s="75" t="s">
        <v>1038</v>
      </c>
      <c r="P7" s="1"/>
      <c r="Q7" s="1"/>
    </row>
    <row r="8" spans="1:17" s="42" customFormat="1" ht="11.25" customHeight="1">
      <c r="A8" s="339" t="s">
        <v>38</v>
      </c>
      <c r="B8" s="46" t="s">
        <v>1039</v>
      </c>
      <c r="C8" s="46" t="s">
        <v>1040</v>
      </c>
      <c r="D8" s="46"/>
      <c r="E8" s="340" t="s">
        <v>1041</v>
      </c>
      <c r="F8" s="340" t="s">
        <v>415</v>
      </c>
      <c r="G8" s="46"/>
      <c r="H8" s="46" t="s">
        <v>1042</v>
      </c>
      <c r="I8" s="46" t="s">
        <v>1031</v>
      </c>
      <c r="J8" s="46"/>
      <c r="K8" s="46" t="s">
        <v>1043</v>
      </c>
      <c r="L8" s="46" t="s">
        <v>1044</v>
      </c>
      <c r="M8" s="46"/>
      <c r="N8" s="46" t="s">
        <v>1045</v>
      </c>
      <c r="O8" s="46" t="s">
        <v>1046</v>
      </c>
      <c r="P8" s="1"/>
      <c r="Q8" s="1"/>
    </row>
    <row r="9" spans="1:17" s="42" customFormat="1" ht="11.25" customHeight="1">
      <c r="A9" s="339"/>
      <c r="B9" s="46"/>
      <c r="C9" s="46"/>
      <c r="D9" s="46"/>
      <c r="E9" s="340"/>
      <c r="F9" s="340"/>
      <c r="G9" s="46"/>
      <c r="H9" s="46"/>
      <c r="I9" s="46"/>
      <c r="J9" s="46"/>
      <c r="K9" s="46"/>
      <c r="L9" s="46"/>
      <c r="M9" s="46"/>
      <c r="N9" s="46"/>
      <c r="O9" s="46"/>
      <c r="P9" s="1"/>
      <c r="Q9" s="1"/>
    </row>
    <row r="10" spans="1:17" s="42" customFormat="1" ht="11.25" customHeight="1">
      <c r="A10" s="60"/>
      <c r="B10" s="61" t="s">
        <v>1047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1"/>
      <c r="Q10" s="1"/>
    </row>
    <row r="11" spans="1:17" s="42" customFormat="1" ht="11.2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1"/>
      <c r="Q11" s="1"/>
    </row>
    <row r="12" spans="1:17" s="42" customFormat="1" ht="11.25" customHeight="1">
      <c r="A12" s="341" t="s">
        <v>827</v>
      </c>
      <c r="B12" s="75" t="s">
        <v>549</v>
      </c>
      <c r="C12" s="301" t="s">
        <v>549</v>
      </c>
      <c r="D12" s="301"/>
      <c r="E12" s="75" t="s">
        <v>549</v>
      </c>
      <c r="F12" s="75" t="s">
        <v>549</v>
      </c>
      <c r="G12" s="301"/>
      <c r="H12" s="75" t="s">
        <v>549</v>
      </c>
      <c r="I12" s="75" t="s">
        <v>549</v>
      </c>
      <c r="J12" s="301"/>
      <c r="K12" s="75" t="s">
        <v>515</v>
      </c>
      <c r="L12" s="396" t="s">
        <v>1048</v>
      </c>
      <c r="M12" s="301"/>
      <c r="N12" s="75" t="s">
        <v>530</v>
      </c>
      <c r="O12" s="75" t="s">
        <v>1049</v>
      </c>
      <c r="P12" s="1"/>
      <c r="Q12" s="1"/>
    </row>
    <row r="13" spans="1:17" s="42" customFormat="1" ht="12.75" customHeight="1">
      <c r="A13" s="341" t="s">
        <v>743</v>
      </c>
      <c r="B13" s="75" t="s">
        <v>399</v>
      </c>
      <c r="C13" s="301" t="s">
        <v>399</v>
      </c>
      <c r="D13" s="301"/>
      <c r="E13" s="75" t="s">
        <v>549</v>
      </c>
      <c r="F13" s="75" t="s">
        <v>549</v>
      </c>
      <c r="G13" s="301"/>
      <c r="H13" s="75" t="s">
        <v>549</v>
      </c>
      <c r="I13" s="75" t="s">
        <v>549</v>
      </c>
      <c r="J13" s="301"/>
      <c r="K13" s="75" t="s">
        <v>971</v>
      </c>
      <c r="L13" s="394" t="s">
        <v>1050</v>
      </c>
      <c r="M13" s="301"/>
      <c r="N13" s="75" t="s">
        <v>500</v>
      </c>
      <c r="O13" s="75" t="s">
        <v>1051</v>
      </c>
      <c r="P13" s="1"/>
      <c r="Q13" s="1"/>
    </row>
    <row r="14" spans="1:17" s="42" customFormat="1" ht="12.75" customHeight="1">
      <c r="A14" s="341" t="s">
        <v>744</v>
      </c>
      <c r="B14" s="75" t="s">
        <v>372</v>
      </c>
      <c r="C14" s="301" t="s">
        <v>372</v>
      </c>
      <c r="D14" s="301"/>
      <c r="E14" s="75" t="s">
        <v>399</v>
      </c>
      <c r="F14" s="75" t="s">
        <v>1052</v>
      </c>
      <c r="G14" s="301"/>
      <c r="H14" s="75" t="s">
        <v>549</v>
      </c>
      <c r="I14" s="75" t="s">
        <v>549</v>
      </c>
      <c r="J14" s="301"/>
      <c r="K14" s="75" t="s">
        <v>1053</v>
      </c>
      <c r="L14" s="394" t="s">
        <v>1054</v>
      </c>
      <c r="M14" s="301"/>
      <c r="N14" s="75" t="s">
        <v>1055</v>
      </c>
      <c r="O14" s="75" t="s">
        <v>1056</v>
      </c>
      <c r="P14" s="1"/>
      <c r="Q14" s="1"/>
    </row>
    <row r="15" spans="1:17" s="42" customFormat="1" ht="12.75" customHeight="1">
      <c r="A15" s="341" t="s">
        <v>745</v>
      </c>
      <c r="B15" s="75" t="s">
        <v>1057</v>
      </c>
      <c r="C15" s="75" t="s">
        <v>1057</v>
      </c>
      <c r="D15" s="75"/>
      <c r="E15" s="75" t="s">
        <v>588</v>
      </c>
      <c r="F15" s="75" t="s">
        <v>588</v>
      </c>
      <c r="G15" s="75"/>
      <c r="H15" s="75" t="s">
        <v>1053</v>
      </c>
      <c r="I15" s="75" t="s">
        <v>1053</v>
      </c>
      <c r="J15" s="75"/>
      <c r="K15" s="75" t="s">
        <v>1058</v>
      </c>
      <c r="L15" s="394" t="s">
        <v>1059</v>
      </c>
      <c r="M15" s="75"/>
      <c r="N15" s="75" t="s">
        <v>1060</v>
      </c>
      <c r="O15" s="75" t="s">
        <v>1061</v>
      </c>
      <c r="P15" s="1"/>
      <c r="Q15" s="1"/>
    </row>
    <row r="16" spans="1:17" s="42" customFormat="1" ht="12.75" customHeight="1">
      <c r="A16" s="341" t="s">
        <v>746</v>
      </c>
      <c r="B16" s="75" t="s">
        <v>1062</v>
      </c>
      <c r="C16" s="301" t="s">
        <v>1062</v>
      </c>
      <c r="D16" s="301"/>
      <c r="E16" s="75" t="s">
        <v>1063</v>
      </c>
      <c r="F16" s="75" t="s">
        <v>1052</v>
      </c>
      <c r="G16" s="301"/>
      <c r="H16" s="75" t="s">
        <v>370</v>
      </c>
      <c r="I16" s="75" t="s">
        <v>370</v>
      </c>
      <c r="J16" s="301"/>
      <c r="K16" s="75" t="s">
        <v>549</v>
      </c>
      <c r="L16" s="75" t="s">
        <v>549</v>
      </c>
      <c r="M16" s="301"/>
      <c r="N16" s="75" t="s">
        <v>1064</v>
      </c>
      <c r="O16" s="75" t="s">
        <v>1065</v>
      </c>
      <c r="P16" s="1"/>
      <c r="Q16" s="1"/>
    </row>
    <row r="17" spans="1:17" s="42" customFormat="1" ht="12.75" customHeight="1">
      <c r="A17" s="341" t="s">
        <v>747</v>
      </c>
      <c r="B17" s="75" t="s">
        <v>971</v>
      </c>
      <c r="C17" s="301" t="s">
        <v>971</v>
      </c>
      <c r="D17" s="301"/>
      <c r="E17" s="75" t="s">
        <v>1066</v>
      </c>
      <c r="F17" s="75" t="s">
        <v>1066</v>
      </c>
      <c r="G17" s="301"/>
      <c r="H17" s="75" t="s">
        <v>1067</v>
      </c>
      <c r="I17" s="75" t="s">
        <v>1041</v>
      </c>
      <c r="J17" s="301"/>
      <c r="K17" s="75" t="s">
        <v>549</v>
      </c>
      <c r="L17" s="75" t="s">
        <v>549</v>
      </c>
      <c r="M17" s="301"/>
      <c r="N17" s="75" t="s">
        <v>1068</v>
      </c>
      <c r="O17" s="75" t="s">
        <v>1069</v>
      </c>
      <c r="P17" s="1"/>
      <c r="Q17" s="1"/>
    </row>
    <row r="18" spans="1:17" s="42" customFormat="1" ht="12.75" customHeight="1">
      <c r="A18" s="341" t="s">
        <v>748</v>
      </c>
      <c r="B18" s="75" t="s">
        <v>1070</v>
      </c>
      <c r="C18" s="75" t="s">
        <v>1071</v>
      </c>
      <c r="D18" s="75"/>
      <c r="E18" s="75" t="s">
        <v>403</v>
      </c>
      <c r="F18" s="75" t="s">
        <v>405</v>
      </c>
      <c r="G18" s="75"/>
      <c r="H18" s="75" t="s">
        <v>1072</v>
      </c>
      <c r="I18" s="75" t="s">
        <v>1072</v>
      </c>
      <c r="J18" s="75"/>
      <c r="K18" s="75" t="s">
        <v>1063</v>
      </c>
      <c r="L18" s="75" t="s">
        <v>1073</v>
      </c>
      <c r="M18" s="75"/>
      <c r="N18" s="75" t="s">
        <v>1074</v>
      </c>
      <c r="O18" s="75" t="s">
        <v>1075</v>
      </c>
      <c r="P18" s="1"/>
      <c r="Q18" s="1"/>
    </row>
    <row r="19" spans="1:17" s="42" customFormat="1" ht="12.75" customHeight="1">
      <c r="A19" s="341" t="s">
        <v>749</v>
      </c>
      <c r="B19" s="75" t="s">
        <v>350</v>
      </c>
      <c r="C19" s="75" t="s">
        <v>350</v>
      </c>
      <c r="D19" s="75"/>
      <c r="E19" s="75" t="s">
        <v>443</v>
      </c>
      <c r="F19" s="75" t="s">
        <v>460</v>
      </c>
      <c r="G19" s="75"/>
      <c r="H19" s="75" t="s">
        <v>1076</v>
      </c>
      <c r="I19" s="75" t="s">
        <v>1076</v>
      </c>
      <c r="J19" s="75"/>
      <c r="K19" s="75" t="s">
        <v>1077</v>
      </c>
      <c r="L19" s="75" t="s">
        <v>1052</v>
      </c>
      <c r="M19" s="75"/>
      <c r="N19" s="75" t="s">
        <v>1078</v>
      </c>
      <c r="O19" s="75" t="s">
        <v>1079</v>
      </c>
      <c r="P19" s="1"/>
      <c r="Q19" s="1"/>
    </row>
    <row r="20" spans="1:17" s="42" customFormat="1" ht="12.75" customHeight="1">
      <c r="A20" s="341" t="s">
        <v>750</v>
      </c>
      <c r="B20" s="75" t="s">
        <v>1080</v>
      </c>
      <c r="C20" s="75" t="s">
        <v>463</v>
      </c>
      <c r="D20" s="75"/>
      <c r="E20" s="75" t="s">
        <v>1066</v>
      </c>
      <c r="F20" s="75" t="s">
        <v>1066</v>
      </c>
      <c r="G20" s="75"/>
      <c r="H20" s="75" t="s">
        <v>1081</v>
      </c>
      <c r="I20" s="75" t="s">
        <v>1081</v>
      </c>
      <c r="J20" s="75"/>
      <c r="K20" s="75" t="s">
        <v>1082</v>
      </c>
      <c r="L20" s="75" t="s">
        <v>1083</v>
      </c>
      <c r="M20" s="75"/>
      <c r="N20" s="75" t="s">
        <v>1084</v>
      </c>
      <c r="O20" s="75" t="s">
        <v>1085</v>
      </c>
      <c r="P20" s="1"/>
      <c r="Q20" s="1"/>
    </row>
    <row r="21" spans="1:17" s="42" customFormat="1" ht="12.75" customHeight="1">
      <c r="A21" s="341" t="s">
        <v>751</v>
      </c>
      <c r="B21" s="75" t="s">
        <v>399</v>
      </c>
      <c r="C21" s="301" t="s">
        <v>399</v>
      </c>
      <c r="D21" s="301"/>
      <c r="E21" s="75" t="s">
        <v>549</v>
      </c>
      <c r="F21" s="75" t="s">
        <v>549</v>
      </c>
      <c r="G21" s="301"/>
      <c r="H21" s="75" t="s">
        <v>549</v>
      </c>
      <c r="I21" s="75" t="s">
        <v>549</v>
      </c>
      <c r="J21" s="301"/>
      <c r="K21" s="75" t="s">
        <v>549</v>
      </c>
      <c r="L21" s="75" t="s">
        <v>549</v>
      </c>
      <c r="M21" s="301"/>
      <c r="N21" s="75" t="s">
        <v>445</v>
      </c>
      <c r="O21" s="75" t="s">
        <v>1086</v>
      </c>
      <c r="P21" s="1"/>
      <c r="Q21" s="1"/>
    </row>
    <row r="22" spans="1:17" s="42" customFormat="1" ht="12.75" customHeight="1">
      <c r="A22" s="342" t="s">
        <v>36</v>
      </c>
      <c r="B22" s="303" t="s">
        <v>1087</v>
      </c>
      <c r="C22" s="303" t="s">
        <v>1088</v>
      </c>
      <c r="D22" s="303"/>
      <c r="E22" s="303" t="s">
        <v>1089</v>
      </c>
      <c r="F22" s="303" t="s">
        <v>445</v>
      </c>
      <c r="G22" s="303"/>
      <c r="H22" s="303" t="s">
        <v>1033</v>
      </c>
      <c r="I22" s="303" t="s">
        <v>1090</v>
      </c>
      <c r="J22" s="303"/>
      <c r="K22" s="303" t="s">
        <v>1091</v>
      </c>
      <c r="L22" s="303" t="s">
        <v>1092</v>
      </c>
      <c r="M22" s="303"/>
      <c r="N22" s="303" t="s">
        <v>1093</v>
      </c>
      <c r="O22" s="303" t="s">
        <v>1094</v>
      </c>
      <c r="P22" s="1"/>
      <c r="Q22" s="1"/>
    </row>
    <row r="23" spans="1:17" s="42" customFormat="1" ht="12.75" customHeight="1">
      <c r="A23" s="343" t="s">
        <v>42</v>
      </c>
      <c r="B23" s="344" t="s">
        <v>1095</v>
      </c>
      <c r="C23" s="344" t="s">
        <v>1096</v>
      </c>
      <c r="D23" s="344"/>
      <c r="E23" s="344" t="s">
        <v>1097</v>
      </c>
      <c r="F23" s="344" t="s">
        <v>1098</v>
      </c>
      <c r="G23" s="344"/>
      <c r="H23" s="344" t="s">
        <v>1099</v>
      </c>
      <c r="I23" s="344" t="s">
        <v>1100</v>
      </c>
      <c r="J23" s="344"/>
      <c r="K23" s="344" t="s">
        <v>1101</v>
      </c>
      <c r="L23" s="344" t="s">
        <v>1102</v>
      </c>
      <c r="M23" s="344"/>
      <c r="N23" s="344" t="s">
        <v>1103</v>
      </c>
      <c r="O23" s="344" t="s">
        <v>1104</v>
      </c>
      <c r="P23" s="1"/>
      <c r="Q23" s="1"/>
    </row>
    <row r="24" spans="1:17" s="42" customFormat="1" ht="11.25" customHeight="1">
      <c r="A24" s="397" t="s">
        <v>1105</v>
      </c>
      <c r="B24" s="397"/>
      <c r="C24" s="397"/>
      <c r="D24" s="397"/>
      <c r="E24" s="397"/>
      <c r="F24" s="397"/>
      <c r="G24" s="397"/>
      <c r="H24" s="397"/>
      <c r="I24" s="397"/>
      <c r="J24" s="341"/>
      <c r="K24" s="346"/>
      <c r="L24" s="346"/>
      <c r="M24" s="341"/>
      <c r="N24" s="346"/>
      <c r="O24" s="346"/>
      <c r="P24" s="1"/>
      <c r="Q24" s="1"/>
    </row>
    <row r="25" spans="1:15" s="1" customFormat="1" ht="12.75" customHeight="1">
      <c r="A25" s="398" t="s">
        <v>1106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s="1" customFormat="1" ht="12.75" customHeight="1">
      <c r="A26" s="398" t="s">
        <v>1107</v>
      </c>
      <c r="B26" s="42"/>
      <c r="C26" s="51"/>
      <c r="D26" s="51"/>
      <c r="E26" s="42"/>
      <c r="F26" s="42"/>
      <c r="G26" s="51"/>
      <c r="H26" s="42"/>
      <c r="I26" s="42"/>
      <c r="J26" s="51"/>
      <c r="K26" s="42"/>
      <c r="L26" s="42"/>
      <c r="M26" s="51"/>
      <c r="N26" s="42"/>
      <c r="O26" s="42"/>
    </row>
    <row r="27" spans="1:17" s="42" customFormat="1" ht="11.25" customHeight="1">
      <c r="A27" s="45" t="s">
        <v>1108</v>
      </c>
      <c r="P27" s="1"/>
      <c r="Q27" s="1"/>
    </row>
    <row r="28" spans="1:15" s="1" customFormat="1" ht="12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="42" customFormat="1" ht="11.25" customHeight="1"/>
  </sheetData>
  <sheetProtection selectLockedCells="1" selectUnlockedCells="1"/>
  <mergeCells count="9">
    <mergeCell ref="A2:O2"/>
    <mergeCell ref="A4:A5"/>
    <mergeCell ref="B4:C4"/>
    <mergeCell ref="E4:F4"/>
    <mergeCell ref="H4:I4"/>
    <mergeCell ref="K4:L4"/>
    <mergeCell ref="N4:O4"/>
    <mergeCell ref="B10:O10"/>
    <mergeCell ref="A24:I24"/>
  </mergeCells>
  <hyperlinks>
    <hyperlink ref="Q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="150" zoomScaleNormal="150" workbookViewId="0" topLeftCell="A1">
      <selection activeCell="H1" sqref="H1"/>
    </sheetView>
  </sheetViews>
  <sheetFormatPr defaultColWidth="9.140625" defaultRowHeight="11.25" customHeight="1"/>
  <cols>
    <col min="1" max="1" width="13.00390625" style="42" customWidth="1"/>
    <col min="2" max="6" width="13.57421875" style="42" customWidth="1"/>
    <col min="7" max="7" width="9.00390625" style="42" customWidth="1"/>
    <col min="8" max="16384" width="9.00390625" style="163" customWidth="1"/>
  </cols>
  <sheetData>
    <row r="1" spans="1:8" s="328" customFormat="1" ht="12.75" customHeight="1">
      <c r="A1" s="327" t="s">
        <v>1109</v>
      </c>
      <c r="B1" s="327"/>
      <c r="C1" s="327"/>
      <c r="D1" s="327"/>
      <c r="E1" s="327"/>
      <c r="F1" s="327"/>
      <c r="G1" s="54"/>
      <c r="H1" s="4" t="s">
        <v>28</v>
      </c>
    </row>
    <row r="2" spans="1:7" s="328" customFormat="1" ht="12.75" customHeight="1">
      <c r="A2" s="329" t="s">
        <v>1110</v>
      </c>
      <c r="B2" s="329"/>
      <c r="C2" s="329"/>
      <c r="D2" s="329"/>
      <c r="E2" s="329"/>
      <c r="F2" s="329"/>
      <c r="G2" s="54"/>
    </row>
    <row r="3" spans="1:6" s="42" customFormat="1" ht="11.25" customHeight="1">
      <c r="A3" s="330"/>
      <c r="B3" s="330"/>
      <c r="C3" s="330"/>
      <c r="D3" s="330"/>
      <c r="E3" s="330"/>
      <c r="F3" s="330"/>
    </row>
    <row r="4" spans="1:6" s="42" customFormat="1" ht="30.75" customHeight="1">
      <c r="A4" s="331" t="s">
        <v>852</v>
      </c>
      <c r="B4" s="332" t="s">
        <v>230</v>
      </c>
      <c r="C4" s="332" t="s">
        <v>1025</v>
      </c>
      <c r="D4" s="332" t="s">
        <v>1026</v>
      </c>
      <c r="E4" s="332" t="s">
        <v>1027</v>
      </c>
      <c r="F4" s="332" t="s">
        <v>1028</v>
      </c>
    </row>
    <row r="5" spans="1:6" s="42" customFormat="1" ht="11.25" customHeight="1">
      <c r="A5" s="339">
        <v>2014</v>
      </c>
      <c r="B5" s="301">
        <v>212</v>
      </c>
      <c r="C5" s="301">
        <v>50</v>
      </c>
      <c r="D5" s="301">
        <v>15</v>
      </c>
      <c r="E5" s="301">
        <v>43</v>
      </c>
      <c r="F5" s="75">
        <v>791</v>
      </c>
    </row>
    <row r="6" spans="1:8" s="42" customFormat="1" ht="11.25" customHeight="1">
      <c r="A6" s="339">
        <v>2015</v>
      </c>
      <c r="B6" s="301" t="s">
        <v>1111</v>
      </c>
      <c r="C6" s="301" t="s">
        <v>981</v>
      </c>
      <c r="D6" s="301" t="s">
        <v>403</v>
      </c>
      <c r="E6" s="301" t="s">
        <v>1067</v>
      </c>
      <c r="F6" s="75" t="s">
        <v>1112</v>
      </c>
      <c r="G6" s="1"/>
      <c r="H6" s="1"/>
    </row>
    <row r="7" spans="1:8" s="42" customFormat="1" ht="11.25" customHeight="1">
      <c r="A7" s="339">
        <v>2016</v>
      </c>
      <c r="B7" s="46" t="s">
        <v>982</v>
      </c>
      <c r="C7" s="340" t="s">
        <v>1113</v>
      </c>
      <c r="D7" s="46" t="s">
        <v>1114</v>
      </c>
      <c r="E7" s="46" t="s">
        <v>598</v>
      </c>
      <c r="F7" s="46" t="s">
        <v>1115</v>
      </c>
      <c r="G7" s="1"/>
      <c r="H7" s="1"/>
    </row>
    <row r="8" spans="1:8" s="42" customFormat="1" ht="11.25" customHeight="1">
      <c r="A8" s="339"/>
      <c r="B8" s="46"/>
      <c r="C8" s="340"/>
      <c r="D8" s="46"/>
      <c r="E8" s="46"/>
      <c r="F8" s="46"/>
      <c r="G8" s="1"/>
      <c r="H8" s="1"/>
    </row>
    <row r="9" spans="1:8" s="42" customFormat="1" ht="11.25" customHeight="1">
      <c r="A9" s="60"/>
      <c r="B9" s="61" t="s">
        <v>1116</v>
      </c>
      <c r="C9" s="61"/>
      <c r="D9" s="61"/>
      <c r="E9" s="61"/>
      <c r="F9" s="61"/>
      <c r="G9" s="1"/>
      <c r="H9" s="1"/>
    </row>
    <row r="10" spans="1:8" s="42" customFormat="1" ht="11.25" customHeight="1">
      <c r="A10" s="60"/>
      <c r="B10" s="61"/>
      <c r="C10" s="61"/>
      <c r="D10" s="61"/>
      <c r="E10" s="61"/>
      <c r="F10" s="61"/>
      <c r="G10" s="1"/>
      <c r="H10" s="1"/>
    </row>
    <row r="11" spans="1:8" s="42" customFormat="1" ht="11.25" customHeight="1">
      <c r="A11" s="341" t="s">
        <v>827</v>
      </c>
      <c r="B11" s="75" t="s">
        <v>399</v>
      </c>
      <c r="C11" s="75" t="s">
        <v>403</v>
      </c>
      <c r="D11" s="75" t="s">
        <v>549</v>
      </c>
      <c r="E11" s="75" t="s">
        <v>399</v>
      </c>
      <c r="F11" s="75" t="s">
        <v>515</v>
      </c>
      <c r="G11" s="1"/>
      <c r="H11" s="1"/>
    </row>
    <row r="12" spans="1:8" s="42" customFormat="1" ht="12.75" customHeight="1">
      <c r="A12" s="341" t="s">
        <v>743</v>
      </c>
      <c r="B12" s="75" t="s">
        <v>372</v>
      </c>
      <c r="C12" s="75" t="s">
        <v>1066</v>
      </c>
      <c r="D12" s="75" t="s">
        <v>549</v>
      </c>
      <c r="E12" s="75" t="s">
        <v>1072</v>
      </c>
      <c r="F12" s="75" t="s">
        <v>1117</v>
      </c>
      <c r="G12" s="1"/>
      <c r="H12" s="1"/>
    </row>
    <row r="13" spans="1:8" s="42" customFormat="1" ht="12.75" customHeight="1">
      <c r="A13" s="341" t="s">
        <v>744</v>
      </c>
      <c r="B13" s="75" t="s">
        <v>1118</v>
      </c>
      <c r="C13" s="75" t="s">
        <v>443</v>
      </c>
      <c r="D13" s="75" t="s">
        <v>549</v>
      </c>
      <c r="E13" s="75" t="s">
        <v>1053</v>
      </c>
      <c r="F13" s="75" t="s">
        <v>410</v>
      </c>
      <c r="G13" s="1"/>
      <c r="H13" s="1"/>
    </row>
    <row r="14" spans="1:8" s="42" customFormat="1" ht="12.75" customHeight="1">
      <c r="A14" s="341" t="s">
        <v>745</v>
      </c>
      <c r="B14" s="75" t="s">
        <v>1119</v>
      </c>
      <c r="C14" s="75" t="s">
        <v>1120</v>
      </c>
      <c r="D14" s="75" t="s">
        <v>1063</v>
      </c>
      <c r="E14" s="75" t="s">
        <v>460</v>
      </c>
      <c r="F14" s="75" t="s">
        <v>1121</v>
      </c>
      <c r="G14" s="1"/>
      <c r="H14" s="1"/>
    </row>
    <row r="15" spans="1:8" s="42" customFormat="1" ht="12.75" customHeight="1">
      <c r="A15" s="341" t="s">
        <v>746</v>
      </c>
      <c r="B15" s="75" t="s">
        <v>1122</v>
      </c>
      <c r="C15" s="75" t="s">
        <v>549</v>
      </c>
      <c r="D15" s="75" t="s">
        <v>549</v>
      </c>
      <c r="E15" s="75" t="s">
        <v>549</v>
      </c>
      <c r="F15" s="75" t="s">
        <v>362</v>
      </c>
      <c r="G15" s="1"/>
      <c r="H15" s="1"/>
    </row>
    <row r="16" spans="1:8" s="42" customFormat="1" ht="12.75" customHeight="1">
      <c r="A16" s="341" t="s">
        <v>747</v>
      </c>
      <c r="B16" s="75" t="s">
        <v>1123</v>
      </c>
      <c r="C16" s="75" t="s">
        <v>1124</v>
      </c>
      <c r="D16" s="75" t="s">
        <v>515</v>
      </c>
      <c r="E16" s="75" t="s">
        <v>1063</v>
      </c>
      <c r="F16" s="75" t="s">
        <v>1125</v>
      </c>
      <c r="G16" s="1"/>
      <c r="H16" s="1"/>
    </row>
    <row r="17" spans="1:8" s="42" customFormat="1" ht="12.75" customHeight="1">
      <c r="A17" s="341" t="s">
        <v>748</v>
      </c>
      <c r="B17" s="75" t="s">
        <v>362</v>
      </c>
      <c r="C17" s="75" t="s">
        <v>961</v>
      </c>
      <c r="D17" s="75" t="s">
        <v>549</v>
      </c>
      <c r="E17" s="75" t="s">
        <v>549</v>
      </c>
      <c r="F17" s="75" t="s">
        <v>342</v>
      </c>
      <c r="G17" s="1"/>
      <c r="H17" s="1"/>
    </row>
    <row r="18" spans="1:8" s="42" customFormat="1" ht="12.75" customHeight="1">
      <c r="A18" s="341" t="s">
        <v>749</v>
      </c>
      <c r="B18" s="75" t="s">
        <v>598</v>
      </c>
      <c r="C18" s="75" t="s">
        <v>1126</v>
      </c>
      <c r="D18" s="75" t="s">
        <v>515</v>
      </c>
      <c r="E18" s="75" t="s">
        <v>549</v>
      </c>
      <c r="F18" s="75" t="s">
        <v>1127</v>
      </c>
      <c r="G18" s="1"/>
      <c r="H18" s="1"/>
    </row>
    <row r="19" spans="1:8" s="42" customFormat="1" ht="12.75" customHeight="1">
      <c r="A19" s="341" t="s">
        <v>750</v>
      </c>
      <c r="B19" s="75" t="s">
        <v>443</v>
      </c>
      <c r="C19" s="75" t="s">
        <v>372</v>
      </c>
      <c r="D19" s="75" t="s">
        <v>370</v>
      </c>
      <c r="E19" s="75" t="s">
        <v>1066</v>
      </c>
      <c r="F19" s="75" t="s">
        <v>450</v>
      </c>
      <c r="G19" s="1"/>
      <c r="H19" s="1"/>
    </row>
    <row r="20" spans="1:8" s="42" customFormat="1" ht="12.75" customHeight="1">
      <c r="A20" s="341" t="s">
        <v>751</v>
      </c>
      <c r="B20" s="75" t="s">
        <v>515</v>
      </c>
      <c r="C20" s="75" t="s">
        <v>1066</v>
      </c>
      <c r="D20" s="75" t="s">
        <v>549</v>
      </c>
      <c r="E20" s="75" t="s">
        <v>549</v>
      </c>
      <c r="F20" s="75" t="s">
        <v>1128</v>
      </c>
      <c r="G20" s="1"/>
      <c r="H20" s="1"/>
    </row>
    <row r="21" spans="1:8" s="42" customFormat="1" ht="12.75" customHeight="1">
      <c r="A21" s="342" t="s">
        <v>36</v>
      </c>
      <c r="B21" s="303" t="s">
        <v>424</v>
      </c>
      <c r="C21" s="303" t="s">
        <v>510</v>
      </c>
      <c r="D21" s="303" t="s">
        <v>1126</v>
      </c>
      <c r="E21" s="303" t="s">
        <v>1129</v>
      </c>
      <c r="F21" s="303" t="s">
        <v>1130</v>
      </c>
      <c r="G21" s="1"/>
      <c r="H21" s="1"/>
    </row>
    <row r="22" spans="1:8" s="42" customFormat="1" ht="12.75" customHeight="1">
      <c r="A22" s="343" t="s">
        <v>42</v>
      </c>
      <c r="B22" s="344" t="s">
        <v>647</v>
      </c>
      <c r="C22" s="344" t="s">
        <v>1032</v>
      </c>
      <c r="D22" s="344">
        <v>1505</v>
      </c>
      <c r="E22" s="344" t="s">
        <v>1131</v>
      </c>
      <c r="F22" s="344" t="s">
        <v>1132</v>
      </c>
      <c r="G22" s="1"/>
      <c r="H22" s="1"/>
    </row>
    <row r="23" spans="1:6" s="1" customFormat="1" ht="12.75" customHeight="1">
      <c r="A23" s="398" t="s">
        <v>1106</v>
      </c>
      <c r="B23" s="42"/>
      <c r="C23" s="42"/>
      <c r="D23" s="42"/>
      <c r="E23" s="42"/>
      <c r="F23" s="42"/>
    </row>
    <row r="24" spans="1:8" s="42" customFormat="1" ht="11.25" customHeight="1">
      <c r="A24" s="45" t="s">
        <v>1108</v>
      </c>
      <c r="G24" s="1"/>
      <c r="H24" s="1"/>
    </row>
    <row r="25" spans="1:6" s="1" customFormat="1" ht="12.75" customHeight="1">
      <c r="A25" s="42"/>
      <c r="B25" s="42"/>
      <c r="C25" s="42"/>
      <c r="D25" s="42"/>
      <c r="E25" s="42"/>
      <c r="F25" s="42"/>
    </row>
    <row r="26" s="42" customFormat="1" ht="11.25" customHeight="1"/>
    <row r="27" s="42" customFormat="1" ht="11.25" customHeight="1"/>
    <row r="28" s="42" customFormat="1" ht="11.25" customHeight="1"/>
    <row r="29" s="42" customFormat="1" ht="11.25" customHeight="1"/>
  </sheetData>
  <sheetProtection selectLockedCells="1" selectUnlockedCells="1"/>
  <mergeCells count="2">
    <mergeCell ref="A2:F2"/>
    <mergeCell ref="B9:F9"/>
  </mergeCells>
  <hyperlinks>
    <hyperlink ref="H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zoomScale="150" zoomScaleNormal="150" workbookViewId="0" topLeftCell="A1">
      <selection activeCell="A12" sqref="A12"/>
    </sheetView>
  </sheetViews>
  <sheetFormatPr defaultColWidth="9.140625" defaultRowHeight="11.25" customHeight="1"/>
  <cols>
    <col min="1" max="1" width="30.7109375" style="42" customWidth="1"/>
    <col min="2" max="4" width="12.57421875" style="42" customWidth="1"/>
    <col min="5" max="5" width="2.140625" style="42" customWidth="1"/>
    <col min="6" max="8" width="12.57421875" style="42" customWidth="1"/>
    <col min="9" max="9" width="9.00390625" style="42" customWidth="1"/>
    <col min="10" max="16384" width="9.00390625" style="11" customWidth="1"/>
  </cols>
  <sheetData>
    <row r="1" spans="1:9" s="144" customFormat="1" ht="12.75" customHeight="1">
      <c r="A1" s="143" t="s">
        <v>1133</v>
      </c>
      <c r="B1" s="143"/>
      <c r="C1" s="143"/>
      <c r="D1" s="143"/>
      <c r="E1" s="143"/>
      <c r="F1" s="143"/>
      <c r="G1" s="143"/>
      <c r="H1" s="143"/>
      <c r="I1" s="4" t="s">
        <v>28</v>
      </c>
    </row>
    <row r="2" spans="1:8" ht="11.25" customHeight="1">
      <c r="A2" s="145" t="s">
        <v>1134</v>
      </c>
      <c r="B2" s="145"/>
      <c r="C2" s="145"/>
      <c r="D2" s="145"/>
      <c r="E2" s="145"/>
      <c r="F2" s="145"/>
      <c r="G2" s="145"/>
      <c r="H2" s="145"/>
    </row>
    <row r="3" spans="1:8" ht="11.25" customHeight="1">
      <c r="A3" s="146"/>
      <c r="B3" s="56"/>
      <c r="C3" s="56"/>
      <c r="D3" s="56"/>
      <c r="E3" s="56"/>
      <c r="F3" s="56"/>
      <c r="G3" s="56"/>
      <c r="H3" s="56"/>
    </row>
    <row r="4" spans="1:8" ht="11.25" customHeight="1">
      <c r="A4" s="45" t="s">
        <v>1135</v>
      </c>
      <c r="B4" s="299" t="s">
        <v>143</v>
      </c>
      <c r="C4" s="299"/>
      <c r="D4" s="299"/>
      <c r="E4" s="61"/>
      <c r="F4" s="299" t="s">
        <v>1136</v>
      </c>
      <c r="G4" s="299"/>
      <c r="H4" s="299"/>
    </row>
    <row r="5" spans="1:8" ht="22.5" customHeight="1">
      <c r="A5" s="148"/>
      <c r="B5" s="352" t="s">
        <v>1137</v>
      </c>
      <c r="C5" s="352" t="s">
        <v>1138</v>
      </c>
      <c r="D5" s="352" t="s">
        <v>1139</v>
      </c>
      <c r="E5" s="352"/>
      <c r="F5" s="352" t="s">
        <v>1137</v>
      </c>
      <c r="G5" s="352" t="s">
        <v>1138</v>
      </c>
      <c r="H5" s="352" t="s">
        <v>1139</v>
      </c>
    </row>
    <row r="6" spans="1:8" ht="11.25" customHeight="1">
      <c r="A6" s="399" t="s">
        <v>1140</v>
      </c>
      <c r="B6" s="400">
        <v>2247</v>
      </c>
      <c r="C6" s="400">
        <v>3341</v>
      </c>
      <c r="D6" s="400" t="s">
        <v>1141</v>
      </c>
      <c r="E6" s="401"/>
      <c r="F6" s="400" t="s">
        <v>1142</v>
      </c>
      <c r="G6" s="400" t="s">
        <v>1143</v>
      </c>
      <c r="H6" s="401" t="s">
        <v>1144</v>
      </c>
    </row>
    <row r="7" spans="1:8" ht="11.25" customHeight="1">
      <c r="A7" s="402" t="s">
        <v>1145</v>
      </c>
      <c r="B7" s="75" t="s">
        <v>1146</v>
      </c>
      <c r="C7" s="75" t="s">
        <v>1147</v>
      </c>
      <c r="D7" s="75" t="s">
        <v>1148</v>
      </c>
      <c r="E7" s="301"/>
      <c r="F7" s="75" t="s">
        <v>1149</v>
      </c>
      <c r="G7" s="75" t="s">
        <v>1032</v>
      </c>
      <c r="H7" s="301" t="s">
        <v>1150</v>
      </c>
    </row>
    <row r="8" spans="1:8" ht="11.25" customHeight="1">
      <c r="A8" s="402" t="s">
        <v>1151</v>
      </c>
      <c r="B8" s="75" t="s">
        <v>549</v>
      </c>
      <c r="C8" s="75" t="s">
        <v>549</v>
      </c>
      <c r="D8" s="75" t="s">
        <v>549</v>
      </c>
      <c r="E8" s="301"/>
      <c r="F8" s="75" t="s">
        <v>549</v>
      </c>
      <c r="G8" s="75" t="s">
        <v>549</v>
      </c>
      <c r="H8" s="301" t="s">
        <v>549</v>
      </c>
    </row>
    <row r="9" spans="1:8" ht="11.25" customHeight="1">
      <c r="A9" s="402" t="s">
        <v>1152</v>
      </c>
      <c r="B9" s="75" t="s">
        <v>309</v>
      </c>
      <c r="C9" s="75" t="s">
        <v>1153</v>
      </c>
      <c r="D9" s="75" t="s">
        <v>1154</v>
      </c>
      <c r="E9" s="301"/>
      <c r="F9" s="75" t="s">
        <v>450</v>
      </c>
      <c r="G9" s="75" t="s">
        <v>1155</v>
      </c>
      <c r="H9" s="301" t="s">
        <v>1156</v>
      </c>
    </row>
    <row r="10" spans="1:8" ht="11.25" customHeight="1">
      <c r="A10" s="402" t="s">
        <v>1157</v>
      </c>
      <c r="B10" s="75" t="s">
        <v>549</v>
      </c>
      <c r="C10" s="75" t="s">
        <v>549</v>
      </c>
      <c r="D10" s="75" t="s">
        <v>549</v>
      </c>
      <c r="E10" s="301"/>
      <c r="F10" s="75" t="s">
        <v>549</v>
      </c>
      <c r="G10" s="75" t="s">
        <v>549</v>
      </c>
      <c r="H10" s="301" t="s">
        <v>549</v>
      </c>
    </row>
    <row r="11" spans="1:8" ht="11.25" customHeight="1">
      <c r="A11" s="402" t="s">
        <v>1158</v>
      </c>
      <c r="B11" s="75" t="s">
        <v>1114</v>
      </c>
      <c r="C11" s="75" t="s">
        <v>1159</v>
      </c>
      <c r="D11" s="75" t="s">
        <v>1160</v>
      </c>
      <c r="E11" s="301"/>
      <c r="F11" s="75" t="s">
        <v>403</v>
      </c>
      <c r="G11" s="75" t="s">
        <v>1161</v>
      </c>
      <c r="H11" s="301" t="s">
        <v>1162</v>
      </c>
    </row>
    <row r="12" spans="1:8" ht="11.25" customHeight="1">
      <c r="A12" s="402" t="s">
        <v>1163</v>
      </c>
      <c r="B12" s="75" t="s">
        <v>413</v>
      </c>
      <c r="C12" s="75" t="s">
        <v>1164</v>
      </c>
      <c r="D12" s="75" t="s">
        <v>1165</v>
      </c>
      <c r="E12" s="301"/>
      <c r="F12" s="75" t="s">
        <v>362</v>
      </c>
      <c r="G12" s="75" t="s">
        <v>1166</v>
      </c>
      <c r="H12" s="301" t="s">
        <v>1167</v>
      </c>
    </row>
    <row r="13" spans="1:8" ht="11.25" customHeight="1">
      <c r="A13" s="402" t="s">
        <v>1168</v>
      </c>
      <c r="B13" s="75" t="s">
        <v>549</v>
      </c>
      <c r="C13" s="75" t="s">
        <v>549</v>
      </c>
      <c r="D13" s="75" t="s">
        <v>549</v>
      </c>
      <c r="E13" s="301"/>
      <c r="F13" s="75" t="s">
        <v>549</v>
      </c>
      <c r="G13" s="75" t="s">
        <v>549</v>
      </c>
      <c r="H13" s="301" t="s">
        <v>549</v>
      </c>
    </row>
    <row r="14" spans="1:8" ht="11.25" customHeight="1">
      <c r="A14" s="402" t="s">
        <v>1169</v>
      </c>
      <c r="B14" s="75" t="s">
        <v>1170</v>
      </c>
      <c r="C14" s="75" t="s">
        <v>340</v>
      </c>
      <c r="D14" s="75" t="s">
        <v>1171</v>
      </c>
      <c r="E14" s="301"/>
      <c r="F14" s="75" t="s">
        <v>1077</v>
      </c>
      <c r="G14" s="75" t="s">
        <v>405</v>
      </c>
      <c r="H14" s="301" t="s">
        <v>1172</v>
      </c>
    </row>
    <row r="15" spans="1:8" ht="11.25" customHeight="1">
      <c r="A15" s="402" t="s">
        <v>1173</v>
      </c>
      <c r="B15" s="75" t="s">
        <v>1077</v>
      </c>
      <c r="C15" s="75" t="s">
        <v>1077</v>
      </c>
      <c r="D15" s="75" t="s">
        <v>1174</v>
      </c>
      <c r="E15" s="301"/>
      <c r="F15" s="75" t="s">
        <v>1120</v>
      </c>
      <c r="G15" s="75" t="s">
        <v>1175</v>
      </c>
      <c r="H15" s="301" t="s">
        <v>1176</v>
      </c>
    </row>
    <row r="16" spans="1:8" ht="11.25" customHeight="1">
      <c r="A16" s="402" t="s">
        <v>1177</v>
      </c>
      <c r="B16" s="75" t="s">
        <v>989</v>
      </c>
      <c r="C16" s="75" t="s">
        <v>1178</v>
      </c>
      <c r="D16" s="75" t="s">
        <v>1179</v>
      </c>
      <c r="E16" s="301"/>
      <c r="F16" s="75" t="s">
        <v>528</v>
      </c>
      <c r="G16" s="75" t="s">
        <v>1180</v>
      </c>
      <c r="H16" s="301" t="s">
        <v>1181</v>
      </c>
    </row>
    <row r="17" spans="1:8" ht="11.25" customHeight="1">
      <c r="A17" s="402" t="s">
        <v>1182</v>
      </c>
      <c r="B17" s="75" t="s">
        <v>427</v>
      </c>
      <c r="C17" s="75" t="s">
        <v>1183</v>
      </c>
      <c r="D17" s="75" t="s">
        <v>1184</v>
      </c>
      <c r="E17" s="301"/>
      <c r="F17" s="75" t="s">
        <v>437</v>
      </c>
      <c r="G17" s="75" t="s">
        <v>1185</v>
      </c>
      <c r="H17" s="301" t="s">
        <v>1186</v>
      </c>
    </row>
    <row r="18" spans="1:8" ht="11.25" customHeight="1">
      <c r="A18" s="402" t="s">
        <v>1187</v>
      </c>
      <c r="B18" s="75" t="s">
        <v>1188</v>
      </c>
      <c r="C18" s="75" t="s">
        <v>1189</v>
      </c>
      <c r="D18" s="75" t="s">
        <v>1190</v>
      </c>
      <c r="E18" s="301"/>
      <c r="F18" s="75" t="s">
        <v>472</v>
      </c>
      <c r="G18" s="75" t="s">
        <v>1191</v>
      </c>
      <c r="H18" s="301" t="s">
        <v>1192</v>
      </c>
    </row>
    <row r="19" spans="1:8" ht="11.25" customHeight="1">
      <c r="A19" s="402" t="s">
        <v>1193</v>
      </c>
      <c r="B19" s="75" t="s">
        <v>1194</v>
      </c>
      <c r="C19" s="75" t="s">
        <v>1195</v>
      </c>
      <c r="D19" s="75" t="s">
        <v>1196</v>
      </c>
      <c r="E19" s="301"/>
      <c r="F19" s="75" t="s">
        <v>1062</v>
      </c>
      <c r="G19" s="75" t="s">
        <v>1197</v>
      </c>
      <c r="H19" s="301" t="s">
        <v>1198</v>
      </c>
    </row>
    <row r="20" spans="1:8" ht="11.25" customHeight="1">
      <c r="A20" s="402" t="s">
        <v>1199</v>
      </c>
      <c r="B20" s="75" t="s">
        <v>549</v>
      </c>
      <c r="C20" s="75" t="s">
        <v>549</v>
      </c>
      <c r="D20" s="75" t="s">
        <v>549</v>
      </c>
      <c r="E20" s="301"/>
      <c r="F20" s="75" t="s">
        <v>549</v>
      </c>
      <c r="G20" s="75" t="s">
        <v>549</v>
      </c>
      <c r="H20" s="301" t="s">
        <v>549</v>
      </c>
    </row>
    <row r="21" spans="1:8" ht="11.25" customHeight="1">
      <c r="A21" s="402" t="s">
        <v>1200</v>
      </c>
      <c r="B21" s="75" t="s">
        <v>1201</v>
      </c>
      <c r="C21" s="75">
        <v>1597</v>
      </c>
      <c r="D21" s="75" t="s">
        <v>1202</v>
      </c>
      <c r="E21" s="301"/>
      <c r="F21" s="75" t="s">
        <v>1203</v>
      </c>
      <c r="G21" s="75" t="s">
        <v>1204</v>
      </c>
      <c r="H21" s="301" t="s">
        <v>1205</v>
      </c>
    </row>
    <row r="22" spans="1:8" ht="11.25" customHeight="1">
      <c r="A22" s="402" t="s">
        <v>1206</v>
      </c>
      <c r="B22" s="75" t="s">
        <v>405</v>
      </c>
      <c r="C22" s="75" t="s">
        <v>983</v>
      </c>
      <c r="D22" s="75" t="s">
        <v>1207</v>
      </c>
      <c r="E22" s="301"/>
      <c r="F22" s="75" t="s">
        <v>1124</v>
      </c>
      <c r="G22" s="75" t="s">
        <v>1183</v>
      </c>
      <c r="H22" s="301" t="s">
        <v>1208</v>
      </c>
    </row>
    <row r="23" spans="1:8" ht="11.25" customHeight="1">
      <c r="A23" s="402" t="s">
        <v>1209</v>
      </c>
      <c r="B23" s="75" t="s">
        <v>1170</v>
      </c>
      <c r="C23" s="75" t="s">
        <v>1210</v>
      </c>
      <c r="D23" s="75" t="s">
        <v>1211</v>
      </c>
      <c r="E23" s="301"/>
      <c r="F23" s="75" t="s">
        <v>1122</v>
      </c>
      <c r="G23" s="75" t="s">
        <v>1089</v>
      </c>
      <c r="H23" s="301" t="s">
        <v>1212</v>
      </c>
    </row>
    <row r="24" spans="1:8" ht="11.25" customHeight="1">
      <c r="A24" s="402" t="s">
        <v>1213</v>
      </c>
      <c r="B24" s="75" t="s">
        <v>1214</v>
      </c>
      <c r="C24" s="75" t="s">
        <v>1215</v>
      </c>
      <c r="D24" s="75" t="s">
        <v>1216</v>
      </c>
      <c r="E24" s="301"/>
      <c r="F24" s="75" t="s">
        <v>935</v>
      </c>
      <c r="G24" s="75" t="s">
        <v>1217</v>
      </c>
      <c r="H24" s="301" t="s">
        <v>1196</v>
      </c>
    </row>
    <row r="25" spans="1:8" ht="11.25" customHeight="1">
      <c r="A25" s="402" t="s">
        <v>1218</v>
      </c>
      <c r="B25" s="75" t="s">
        <v>1161</v>
      </c>
      <c r="C25" s="75" t="s">
        <v>1219</v>
      </c>
      <c r="D25" s="75" t="s">
        <v>1220</v>
      </c>
      <c r="E25" s="301"/>
      <c r="F25" s="75" t="s">
        <v>1221</v>
      </c>
      <c r="G25" s="75" t="s">
        <v>1222</v>
      </c>
      <c r="H25" s="301" t="s">
        <v>1223</v>
      </c>
    </row>
    <row r="26" spans="1:8" ht="11.25" customHeight="1">
      <c r="A26" s="402" t="s">
        <v>1224</v>
      </c>
      <c r="B26" s="75" t="s">
        <v>1072</v>
      </c>
      <c r="C26" s="75" t="s">
        <v>455</v>
      </c>
      <c r="D26" s="75" t="s">
        <v>1225</v>
      </c>
      <c r="E26" s="301"/>
      <c r="F26" s="75" t="s">
        <v>370</v>
      </c>
      <c r="G26" s="75" t="s">
        <v>1226</v>
      </c>
      <c r="H26" s="301" t="s">
        <v>1227</v>
      </c>
    </row>
    <row r="27" spans="1:8" ht="11.25" customHeight="1">
      <c r="A27" s="402" t="s">
        <v>1228</v>
      </c>
      <c r="B27" s="75" t="s">
        <v>1126</v>
      </c>
      <c r="C27" s="75" t="s">
        <v>642</v>
      </c>
      <c r="D27" s="75" t="s">
        <v>1229</v>
      </c>
      <c r="E27" s="301"/>
      <c r="F27" s="75" t="s">
        <v>1077</v>
      </c>
      <c r="G27" s="75" t="s">
        <v>413</v>
      </c>
      <c r="H27" s="301" t="s">
        <v>1230</v>
      </c>
    </row>
    <row r="28" spans="1:8" ht="11.25" customHeight="1">
      <c r="A28" s="402" t="s">
        <v>1231</v>
      </c>
      <c r="B28" s="75" t="s">
        <v>989</v>
      </c>
      <c r="C28" s="75" t="s">
        <v>1232</v>
      </c>
      <c r="D28" s="75" t="s">
        <v>1233</v>
      </c>
      <c r="E28" s="301"/>
      <c r="F28" s="75" t="s">
        <v>1170</v>
      </c>
      <c r="G28" s="75" t="s">
        <v>1234</v>
      </c>
      <c r="H28" s="301" t="s">
        <v>1235</v>
      </c>
    </row>
    <row r="29" spans="1:8" ht="11.25" customHeight="1">
      <c r="A29" s="402" t="s">
        <v>1236</v>
      </c>
      <c r="B29" s="75" t="s">
        <v>505</v>
      </c>
      <c r="C29" s="75" t="s">
        <v>1237</v>
      </c>
      <c r="D29" s="75" t="s">
        <v>1238</v>
      </c>
      <c r="E29" s="301"/>
      <c r="F29" s="75" t="s">
        <v>516</v>
      </c>
      <c r="G29" s="75" t="s">
        <v>1161</v>
      </c>
      <c r="H29" s="301" t="s">
        <v>1239</v>
      </c>
    </row>
    <row r="30" spans="1:8" ht="11.25" customHeight="1">
      <c r="A30" s="402" t="s">
        <v>1240</v>
      </c>
      <c r="B30" s="75" t="s">
        <v>543</v>
      </c>
      <c r="C30" s="75" t="s">
        <v>1241</v>
      </c>
      <c r="D30" s="75" t="s">
        <v>1156</v>
      </c>
      <c r="E30" s="301"/>
      <c r="F30" s="75" t="s">
        <v>945</v>
      </c>
      <c r="G30" s="75" t="s">
        <v>1242</v>
      </c>
      <c r="H30" s="301" t="s">
        <v>1238</v>
      </c>
    </row>
    <row r="31" spans="1:8" ht="11.25" customHeight="1">
      <c r="A31" s="402" t="s">
        <v>1243</v>
      </c>
      <c r="B31" s="75" t="s">
        <v>1244</v>
      </c>
      <c r="C31" s="75">
        <v>3579</v>
      </c>
      <c r="D31" s="75" t="s">
        <v>1245</v>
      </c>
      <c r="E31" s="301"/>
      <c r="F31" s="75" t="s">
        <v>1246</v>
      </c>
      <c r="G31" s="75" t="s">
        <v>1247</v>
      </c>
      <c r="H31" s="301" t="s">
        <v>1162</v>
      </c>
    </row>
    <row r="32" spans="1:8" ht="11.25" customHeight="1">
      <c r="A32" s="402" t="s">
        <v>1248</v>
      </c>
      <c r="B32" s="75" t="s">
        <v>1249</v>
      </c>
      <c r="C32" s="75">
        <v>2141</v>
      </c>
      <c r="D32" s="75" t="s">
        <v>1250</v>
      </c>
      <c r="E32" s="301"/>
      <c r="F32" s="75" t="s">
        <v>959</v>
      </c>
      <c r="G32" s="75" t="s">
        <v>1251</v>
      </c>
      <c r="H32" s="301" t="s">
        <v>1252</v>
      </c>
    </row>
    <row r="33" spans="1:8" ht="11.25" customHeight="1">
      <c r="A33" s="402" t="s">
        <v>1253</v>
      </c>
      <c r="B33" s="75" t="s">
        <v>1254</v>
      </c>
      <c r="C33" s="75">
        <v>9477</v>
      </c>
      <c r="D33" s="75" t="s">
        <v>1255</v>
      </c>
      <c r="E33" s="301"/>
      <c r="F33" s="75" t="s">
        <v>1256</v>
      </c>
      <c r="G33" s="75" t="s">
        <v>1257</v>
      </c>
      <c r="H33" s="301" t="s">
        <v>1258</v>
      </c>
    </row>
    <row r="34" spans="1:8" ht="11.25" customHeight="1">
      <c r="A34" s="403" t="s">
        <v>1259</v>
      </c>
      <c r="B34" s="404">
        <v>5842</v>
      </c>
      <c r="C34" s="404">
        <v>26301</v>
      </c>
      <c r="D34" s="404" t="s">
        <v>1190</v>
      </c>
      <c r="E34" s="97"/>
      <c r="F34" s="404" t="s">
        <v>1260</v>
      </c>
      <c r="G34" s="404" t="s">
        <v>1261</v>
      </c>
      <c r="H34" s="97" t="s">
        <v>1262</v>
      </c>
    </row>
    <row r="35" spans="1:8" ht="11.25" customHeight="1">
      <c r="A35" s="405" t="s">
        <v>1263</v>
      </c>
      <c r="B35" s="75" t="s">
        <v>1264</v>
      </c>
      <c r="C35" s="75">
        <v>2364</v>
      </c>
      <c r="D35" s="75" t="s">
        <v>1265</v>
      </c>
      <c r="E35" s="301"/>
      <c r="F35" s="75" t="s">
        <v>342</v>
      </c>
      <c r="G35" s="75" t="s">
        <v>1266</v>
      </c>
      <c r="H35" s="301" t="s">
        <v>1267</v>
      </c>
    </row>
    <row r="36" spans="1:8" ht="11.25" customHeight="1">
      <c r="A36" s="405" t="s">
        <v>1268</v>
      </c>
      <c r="B36" s="75" t="s">
        <v>1062</v>
      </c>
      <c r="C36" s="75" t="s">
        <v>1237</v>
      </c>
      <c r="D36" s="75" t="s">
        <v>1269</v>
      </c>
      <c r="E36" s="301"/>
      <c r="F36" s="75" t="s">
        <v>605</v>
      </c>
      <c r="G36" s="75" t="s">
        <v>1270</v>
      </c>
      <c r="H36" s="301" t="s">
        <v>1271</v>
      </c>
    </row>
    <row r="37" spans="1:8" ht="11.25" customHeight="1">
      <c r="A37" s="405" t="s">
        <v>1272</v>
      </c>
      <c r="B37" s="75" t="s">
        <v>374</v>
      </c>
      <c r="C37" s="75">
        <v>2006</v>
      </c>
      <c r="D37" s="75" t="s">
        <v>1273</v>
      </c>
      <c r="E37" s="301"/>
      <c r="F37" s="75" t="s">
        <v>1274</v>
      </c>
      <c r="G37" s="75" t="s">
        <v>1275</v>
      </c>
      <c r="H37" s="301" t="s">
        <v>1202</v>
      </c>
    </row>
    <row r="38" spans="1:8" ht="11.25" customHeight="1">
      <c r="A38" s="405" t="s">
        <v>1276</v>
      </c>
      <c r="B38" s="75" t="s">
        <v>1194</v>
      </c>
      <c r="C38" s="75" t="s">
        <v>1277</v>
      </c>
      <c r="D38" s="75" t="s">
        <v>1278</v>
      </c>
      <c r="E38" s="301"/>
      <c r="F38" s="75" t="s">
        <v>528</v>
      </c>
      <c r="G38" s="75" t="s">
        <v>1279</v>
      </c>
      <c r="H38" s="301" t="s">
        <v>1280</v>
      </c>
    </row>
    <row r="39" spans="1:8" ht="11.25" customHeight="1">
      <c r="A39" s="405" t="s">
        <v>1281</v>
      </c>
      <c r="B39" s="75" t="s">
        <v>1113</v>
      </c>
      <c r="C39" s="75" t="s">
        <v>1282</v>
      </c>
      <c r="D39" s="75" t="s">
        <v>1283</v>
      </c>
      <c r="E39" s="301"/>
      <c r="F39" s="75" t="s">
        <v>926</v>
      </c>
      <c r="G39" s="75" t="s">
        <v>1284</v>
      </c>
      <c r="H39" s="301" t="s">
        <v>1285</v>
      </c>
    </row>
    <row r="40" spans="1:8" ht="11.25" customHeight="1">
      <c r="A40" s="405" t="s">
        <v>1286</v>
      </c>
      <c r="B40" s="75" t="s">
        <v>1287</v>
      </c>
      <c r="C40" s="75">
        <v>3135</v>
      </c>
      <c r="D40" s="75" t="s">
        <v>1258</v>
      </c>
      <c r="E40" s="301"/>
      <c r="F40" s="75" t="s">
        <v>1288</v>
      </c>
      <c r="G40" s="75" t="s">
        <v>1289</v>
      </c>
      <c r="H40" s="301" t="s">
        <v>1165</v>
      </c>
    </row>
    <row r="41" spans="1:8" ht="11.25" customHeight="1">
      <c r="A41" s="405" t="s">
        <v>1290</v>
      </c>
      <c r="B41" s="75" t="s">
        <v>1291</v>
      </c>
      <c r="C41" s="75" t="s">
        <v>1292</v>
      </c>
      <c r="D41" s="75" t="s">
        <v>1293</v>
      </c>
      <c r="E41" s="301"/>
      <c r="F41" s="75" t="s">
        <v>1294</v>
      </c>
      <c r="G41" s="75" t="s">
        <v>1295</v>
      </c>
      <c r="H41" s="301" t="s">
        <v>1296</v>
      </c>
    </row>
    <row r="42" spans="1:8" ht="11.25" customHeight="1">
      <c r="A42" s="405" t="s">
        <v>1297</v>
      </c>
      <c r="B42" s="75" t="s">
        <v>549</v>
      </c>
      <c r="C42" s="75" t="s">
        <v>549</v>
      </c>
      <c r="D42" s="75" t="s">
        <v>549</v>
      </c>
      <c r="E42" s="301"/>
      <c r="F42" s="75" t="s">
        <v>549</v>
      </c>
      <c r="G42" s="75" t="s">
        <v>549</v>
      </c>
      <c r="H42" s="301" t="s">
        <v>549</v>
      </c>
    </row>
    <row r="43" spans="1:8" ht="11.25" customHeight="1">
      <c r="A43" s="405" t="s">
        <v>1298</v>
      </c>
      <c r="B43" s="75" t="s">
        <v>549</v>
      </c>
      <c r="C43" s="75" t="s">
        <v>549</v>
      </c>
      <c r="D43" s="75" t="s">
        <v>549</v>
      </c>
      <c r="E43" s="301"/>
      <c r="F43" s="75" t="s">
        <v>549</v>
      </c>
      <c r="G43" s="75" t="s">
        <v>549</v>
      </c>
      <c r="H43" s="301" t="s">
        <v>549</v>
      </c>
    </row>
    <row r="44" spans="1:8" ht="11.25" customHeight="1">
      <c r="A44" s="405" t="s">
        <v>1299</v>
      </c>
      <c r="B44" s="75" t="s">
        <v>1300</v>
      </c>
      <c r="C44" s="75" t="s">
        <v>1301</v>
      </c>
      <c r="D44" s="75" t="s">
        <v>1192</v>
      </c>
      <c r="E44" s="301"/>
      <c r="F44" s="75" t="s">
        <v>1302</v>
      </c>
      <c r="G44" s="75" t="s">
        <v>1303</v>
      </c>
      <c r="H44" s="301" t="s">
        <v>1304</v>
      </c>
    </row>
    <row r="45" spans="1:8" ht="11.25" customHeight="1">
      <c r="A45" s="403" t="s">
        <v>1305</v>
      </c>
      <c r="B45" s="404" t="s">
        <v>326</v>
      </c>
      <c r="C45" s="404">
        <v>9655</v>
      </c>
      <c r="D45" s="404" t="s">
        <v>1306</v>
      </c>
      <c r="E45" s="97"/>
      <c r="F45" s="404" t="s">
        <v>1307</v>
      </c>
      <c r="G45" s="404" t="s">
        <v>1308</v>
      </c>
      <c r="H45" s="97" t="s">
        <v>1283</v>
      </c>
    </row>
    <row r="46" spans="1:8" ht="11.25" customHeight="1">
      <c r="A46" s="405" t="s">
        <v>1309</v>
      </c>
      <c r="B46" s="75" t="s">
        <v>515</v>
      </c>
      <c r="C46" s="75" t="s">
        <v>1310</v>
      </c>
      <c r="D46" s="75" t="s">
        <v>1311</v>
      </c>
      <c r="E46" s="301"/>
      <c r="F46" s="75" t="s">
        <v>370</v>
      </c>
      <c r="G46" s="75" t="s">
        <v>968</v>
      </c>
      <c r="H46" s="301" t="s">
        <v>1312</v>
      </c>
    </row>
    <row r="47" spans="1:8" ht="11.25" customHeight="1">
      <c r="A47" s="405" t="s">
        <v>1313</v>
      </c>
      <c r="B47" s="75" t="s">
        <v>1314</v>
      </c>
      <c r="C47" s="75">
        <v>1882</v>
      </c>
      <c r="D47" s="75" t="s">
        <v>1315</v>
      </c>
      <c r="E47" s="301"/>
      <c r="F47" s="75" t="s">
        <v>1316</v>
      </c>
      <c r="G47" s="75" t="s">
        <v>1317</v>
      </c>
      <c r="H47" s="301" t="s">
        <v>1207</v>
      </c>
    </row>
    <row r="48" spans="1:8" ht="11.25" customHeight="1">
      <c r="A48" s="405" t="s">
        <v>1318</v>
      </c>
      <c r="B48" s="75" t="s">
        <v>1066</v>
      </c>
      <c r="C48" s="75" t="s">
        <v>1319</v>
      </c>
      <c r="D48" s="75" t="s">
        <v>1320</v>
      </c>
      <c r="E48" s="301"/>
      <c r="F48" s="75" t="s">
        <v>1063</v>
      </c>
      <c r="G48" s="75" t="s">
        <v>410</v>
      </c>
      <c r="H48" s="301" t="s">
        <v>1321</v>
      </c>
    </row>
    <row r="49" spans="1:8" ht="11.25" customHeight="1">
      <c r="A49" s="405" t="s">
        <v>1322</v>
      </c>
      <c r="B49" s="75" t="s">
        <v>1077</v>
      </c>
      <c r="C49" s="75" t="s">
        <v>1323</v>
      </c>
      <c r="D49" s="75" t="s">
        <v>1324</v>
      </c>
      <c r="E49" s="301"/>
      <c r="F49" s="75" t="s">
        <v>399</v>
      </c>
      <c r="G49" s="75" t="s">
        <v>1325</v>
      </c>
      <c r="H49" s="301" t="s">
        <v>1326</v>
      </c>
    </row>
    <row r="50" spans="1:8" ht="11.25" customHeight="1">
      <c r="A50" s="405" t="s">
        <v>1327</v>
      </c>
      <c r="B50" s="75" t="s">
        <v>445</v>
      </c>
      <c r="C50" s="75">
        <v>1311</v>
      </c>
      <c r="D50" s="75" t="s">
        <v>1328</v>
      </c>
      <c r="E50" s="301"/>
      <c r="F50" s="75" t="s">
        <v>437</v>
      </c>
      <c r="G50" s="75" t="s">
        <v>1329</v>
      </c>
      <c r="H50" s="301" t="s">
        <v>1330</v>
      </c>
    </row>
    <row r="51" spans="1:8" ht="11.25" customHeight="1">
      <c r="A51" s="405" t="s">
        <v>1331</v>
      </c>
      <c r="B51" s="75" t="s">
        <v>926</v>
      </c>
      <c r="C51" s="75" t="s">
        <v>1332</v>
      </c>
      <c r="D51" s="75" t="s">
        <v>1245</v>
      </c>
      <c r="E51" s="301"/>
      <c r="F51" s="75" t="s">
        <v>379</v>
      </c>
      <c r="G51" s="75" t="s">
        <v>1333</v>
      </c>
      <c r="H51" s="301" t="s">
        <v>1162</v>
      </c>
    </row>
    <row r="52" spans="1:8" ht="11.25" customHeight="1">
      <c r="A52" s="405" t="s">
        <v>1334</v>
      </c>
      <c r="B52" s="75" t="s">
        <v>1067</v>
      </c>
      <c r="C52" s="75">
        <v>1074</v>
      </c>
      <c r="D52" s="75" t="s">
        <v>1335</v>
      </c>
      <c r="E52" s="301"/>
      <c r="F52" s="75" t="s">
        <v>1336</v>
      </c>
      <c r="G52" s="75" t="s">
        <v>1337</v>
      </c>
      <c r="H52" s="301" t="s">
        <v>1338</v>
      </c>
    </row>
    <row r="53" spans="1:8" ht="11.25" customHeight="1">
      <c r="A53" s="405" t="s">
        <v>1339</v>
      </c>
      <c r="B53" s="75" t="s">
        <v>445</v>
      </c>
      <c r="C53" s="75" t="s">
        <v>1340</v>
      </c>
      <c r="D53" s="75" t="s">
        <v>1216</v>
      </c>
      <c r="E53" s="301"/>
      <c r="F53" s="75" t="s">
        <v>1118</v>
      </c>
      <c r="G53" s="75" t="s">
        <v>475</v>
      </c>
      <c r="H53" s="301" t="s">
        <v>1341</v>
      </c>
    </row>
    <row r="54" spans="1:8" ht="11.25" customHeight="1">
      <c r="A54" s="403" t="s">
        <v>1342</v>
      </c>
      <c r="B54" s="404" t="s">
        <v>1343</v>
      </c>
      <c r="C54" s="404">
        <v>5646</v>
      </c>
      <c r="D54" s="404" t="s">
        <v>1223</v>
      </c>
      <c r="E54" s="97"/>
      <c r="F54" s="404" t="s">
        <v>1344</v>
      </c>
      <c r="G54" s="404" t="s">
        <v>1345</v>
      </c>
      <c r="H54" s="97" t="s">
        <v>1346</v>
      </c>
    </row>
    <row r="55" spans="1:8" ht="11.25" customHeight="1">
      <c r="A55" s="406" t="s">
        <v>36</v>
      </c>
      <c r="B55" s="324">
        <v>7361</v>
      </c>
      <c r="C55" s="324">
        <v>41602</v>
      </c>
      <c r="D55" s="324" t="s">
        <v>1278</v>
      </c>
      <c r="E55" s="324"/>
      <c r="F55" s="324" t="s">
        <v>1347</v>
      </c>
      <c r="G55" s="324" t="s">
        <v>1348</v>
      </c>
      <c r="H55" s="324" t="s">
        <v>1349</v>
      </c>
    </row>
    <row r="56" spans="1:8" ht="12.75" customHeight="1">
      <c r="A56" s="407" t="s">
        <v>42</v>
      </c>
      <c r="B56" s="408">
        <v>188752</v>
      </c>
      <c r="C56" s="344">
        <v>889933</v>
      </c>
      <c r="D56" s="409">
        <v>4.7</v>
      </c>
      <c r="E56" s="410"/>
      <c r="F56" s="344" t="s">
        <v>1350</v>
      </c>
      <c r="G56" s="344" t="s">
        <v>1351</v>
      </c>
      <c r="H56" s="411" t="s">
        <v>1269</v>
      </c>
    </row>
    <row r="57" spans="1:8" ht="11.25" customHeight="1">
      <c r="A57" s="341"/>
      <c r="B57" s="412"/>
      <c r="C57" s="301"/>
      <c r="D57" s="92"/>
      <c r="E57" s="92"/>
      <c r="F57" s="301"/>
      <c r="G57" s="301"/>
      <c r="H57" s="301"/>
    </row>
    <row r="58" spans="1:10" ht="15" customHeight="1">
      <c r="A58" s="45" t="s">
        <v>1352</v>
      </c>
      <c r="B58" s="45"/>
      <c r="C58" s="45"/>
      <c r="D58" s="45"/>
      <c r="E58" s="45"/>
      <c r="F58" s="45"/>
      <c r="G58" s="45"/>
      <c r="H58" s="45"/>
      <c r="I58" s="413"/>
      <c r="J58" s="413"/>
    </row>
  </sheetData>
  <sheetProtection selectLockedCells="1" selectUnlockedCells="1"/>
  <mergeCells count="3">
    <mergeCell ref="A2:H2"/>
    <mergeCell ref="B4:C4"/>
    <mergeCell ref="F4:H4"/>
  </mergeCells>
  <hyperlinks>
    <hyperlink ref="I1" r:id="rId1" display="vai all’indice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I19"/>
  <sheetViews>
    <sheetView showGridLines="0" zoomScale="150" zoomScaleNormal="150" workbookViewId="0" topLeftCell="A1">
      <selection activeCell="I18" sqref="I18"/>
    </sheetView>
  </sheetViews>
  <sheetFormatPr defaultColWidth="9.140625" defaultRowHeight="12.75"/>
  <cols>
    <col min="1" max="1" width="20.140625" style="2" customWidth="1"/>
    <col min="2" max="3" width="17.00390625" style="1" customWidth="1"/>
    <col min="4" max="4" width="10.00390625" style="1" customWidth="1"/>
    <col min="5" max="5" width="11.57421875" style="2" customWidth="1"/>
    <col min="8" max="9" width="9.00390625" style="2" customWidth="1"/>
    <col min="11" max="16384" width="9.00390625" style="2" customWidth="1"/>
  </cols>
  <sheetData>
    <row r="1" spans="1:9" ht="12.75" customHeight="1">
      <c r="A1" s="6" t="s">
        <v>47</v>
      </c>
      <c r="I1" s="8" t="s">
        <v>28</v>
      </c>
    </row>
    <row r="2" spans="1:3" ht="12.75">
      <c r="A2" s="38"/>
      <c r="B2" s="39"/>
      <c r="C2" s="39"/>
    </row>
    <row r="3" spans="1:4" s="11" customFormat="1" ht="11.25" customHeight="1">
      <c r="A3" s="40" t="s">
        <v>48</v>
      </c>
      <c r="B3" s="41" t="s">
        <v>36</v>
      </c>
      <c r="C3" s="41" t="s">
        <v>42</v>
      </c>
      <c r="D3" s="42"/>
    </row>
    <row r="4" spans="1:4" s="11" customFormat="1" ht="11.25" customHeight="1">
      <c r="A4" s="40"/>
      <c r="B4" s="41"/>
      <c r="C4" s="41"/>
      <c r="D4" s="42"/>
    </row>
    <row r="5" spans="1:4" s="11" customFormat="1" ht="11.25" customHeight="1">
      <c r="A5" s="16"/>
      <c r="B5" s="42"/>
      <c r="C5" s="42"/>
      <c r="D5" s="42"/>
    </row>
    <row r="6" spans="1:4" s="34" customFormat="1" ht="11.25" customHeight="1">
      <c r="A6" s="43" t="s">
        <v>49</v>
      </c>
      <c r="B6" s="44">
        <v>449418</v>
      </c>
      <c r="C6" s="44">
        <v>7164095</v>
      </c>
      <c r="D6" s="45"/>
    </row>
    <row r="7" spans="1:4" s="34" customFormat="1" ht="11.25" customHeight="1">
      <c r="A7" s="43" t="s">
        <v>50</v>
      </c>
      <c r="B7" s="44" t="s">
        <v>51</v>
      </c>
      <c r="C7" s="44" t="s">
        <v>52</v>
      </c>
      <c r="D7" s="45"/>
    </row>
    <row r="8" spans="1:4" s="34" customFormat="1" ht="11.25" customHeight="1">
      <c r="A8" s="43" t="s">
        <v>53</v>
      </c>
      <c r="B8" s="44" t="s">
        <v>54</v>
      </c>
      <c r="C8" s="44" t="s">
        <v>55</v>
      </c>
      <c r="D8" s="45"/>
    </row>
    <row r="9" spans="1:4" s="11" customFormat="1" ht="11.25" customHeight="1">
      <c r="A9" s="18" t="s">
        <v>56</v>
      </c>
      <c r="B9" s="23" t="s">
        <v>41</v>
      </c>
      <c r="C9" s="46" t="s">
        <v>45</v>
      </c>
      <c r="D9" s="42"/>
    </row>
    <row r="10" spans="1:4" s="11" customFormat="1" ht="11.25" customHeight="1">
      <c r="A10" s="18" t="s">
        <v>57</v>
      </c>
      <c r="B10" s="23">
        <v>462221</v>
      </c>
      <c r="C10" s="46">
        <v>2694280</v>
      </c>
      <c r="D10" s="42"/>
    </row>
    <row r="11" spans="1:4" s="11" customFormat="1" ht="11.25" customHeight="1">
      <c r="A11" s="18" t="s">
        <v>58</v>
      </c>
      <c r="B11" s="46">
        <v>115729</v>
      </c>
      <c r="C11" s="46">
        <v>1233030</v>
      </c>
      <c r="D11" s="42"/>
    </row>
    <row r="12" spans="1:4" s="11" customFormat="1" ht="11.25" customHeight="1">
      <c r="A12" s="18"/>
      <c r="B12" s="47"/>
      <c r="C12" s="46"/>
      <c r="D12" s="42"/>
    </row>
    <row r="13" spans="1:5" s="11" customFormat="1" ht="12" customHeight="1">
      <c r="A13" s="48" t="s">
        <v>59</v>
      </c>
      <c r="B13" s="49" t="s">
        <v>40</v>
      </c>
      <c r="C13" s="50" t="s">
        <v>44</v>
      </c>
      <c r="D13" s="51"/>
      <c r="E13" s="52"/>
    </row>
    <row r="14" spans="2:4" s="11" customFormat="1" ht="11.25" customHeight="1">
      <c r="B14" s="42"/>
      <c r="C14" s="42"/>
      <c r="D14" s="42"/>
    </row>
    <row r="15" spans="1:4" s="11" customFormat="1" ht="11.25" customHeight="1">
      <c r="A15" s="34" t="s">
        <v>60</v>
      </c>
      <c r="B15" s="42"/>
      <c r="C15" s="42"/>
      <c r="D15" s="42"/>
    </row>
    <row r="16" spans="1:4" s="11" customFormat="1" ht="11.25" customHeight="1">
      <c r="A16" s="53" t="s">
        <v>61</v>
      </c>
      <c r="B16" s="42"/>
      <c r="C16" s="42"/>
      <c r="D16" s="42"/>
    </row>
    <row r="17" spans="1:4" s="11" customFormat="1" ht="11.25" customHeight="1">
      <c r="A17" s="53" t="s">
        <v>62</v>
      </c>
      <c r="B17" s="42"/>
      <c r="C17" s="42"/>
      <c r="D17" s="42"/>
    </row>
    <row r="18" spans="1:4" s="11" customFormat="1" ht="11.25" customHeight="1">
      <c r="A18" s="53" t="s">
        <v>63</v>
      </c>
      <c r="B18" s="42"/>
      <c r="C18" s="42"/>
      <c r="D18" s="42"/>
    </row>
    <row r="19" spans="1:4" s="11" customFormat="1" ht="11.25" customHeight="1">
      <c r="A19" s="53" t="s">
        <v>64</v>
      </c>
      <c r="B19" s="42"/>
      <c r="C19" s="42"/>
      <c r="D19" s="42"/>
    </row>
  </sheetData>
  <sheetProtection selectLockedCells="1" selectUnlockedCells="1"/>
  <mergeCells count="3">
    <mergeCell ref="A3:A4"/>
    <mergeCell ref="B3:B4"/>
    <mergeCell ref="C3:C4"/>
  </mergeCells>
  <hyperlinks>
    <hyperlink ref="I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I29"/>
  <sheetViews>
    <sheetView showGridLines="0" zoomScale="150" zoomScaleNormal="150" workbookViewId="0" topLeftCell="A1">
      <selection activeCell="I1" sqref="I1"/>
    </sheetView>
  </sheetViews>
  <sheetFormatPr defaultColWidth="9.140625" defaultRowHeight="11.25" customHeight="1"/>
  <cols>
    <col min="1" max="1" width="21.57421875" style="2" customWidth="1"/>
    <col min="2" max="2" width="13.421875" style="1" customWidth="1"/>
    <col min="3" max="3" width="14.140625" style="1" customWidth="1"/>
    <col min="4" max="4" width="9.00390625" style="1" customWidth="1"/>
    <col min="5" max="6" width="9.00390625" style="2" customWidth="1"/>
    <col min="8" max="12" width="9.00390625" style="2" customWidth="1"/>
    <col min="14" max="16384" width="9.00390625" style="2" customWidth="1"/>
  </cols>
  <sheetData>
    <row r="1" spans="1:9" s="7" customFormat="1" ht="12.75" customHeight="1">
      <c r="A1" s="6" t="s">
        <v>65</v>
      </c>
      <c r="B1" s="54"/>
      <c r="C1" s="54"/>
      <c r="D1" s="54"/>
      <c r="I1" s="8" t="s">
        <v>28</v>
      </c>
    </row>
    <row r="2" spans="1:4" s="7" customFormat="1" ht="12.75" customHeight="1">
      <c r="A2" s="6" t="s">
        <v>66</v>
      </c>
      <c r="B2" s="54"/>
      <c r="C2" s="54"/>
      <c r="D2" s="54"/>
    </row>
    <row r="3" spans="1:4" s="11" customFormat="1" ht="11.25" customHeight="1">
      <c r="A3" s="55"/>
      <c r="B3" s="56"/>
      <c r="C3" s="56"/>
      <c r="D3" s="42"/>
    </row>
    <row r="4" spans="1:4" s="11" customFormat="1" ht="11.25" customHeight="1">
      <c r="A4" s="57" t="s">
        <v>67</v>
      </c>
      <c r="B4" s="41" t="s">
        <v>30</v>
      </c>
      <c r="C4" s="41" t="s">
        <v>68</v>
      </c>
      <c r="D4" s="42"/>
    </row>
    <row r="5" spans="1:4" s="11" customFormat="1" ht="11.25" customHeight="1">
      <c r="A5" s="14" t="s">
        <v>69</v>
      </c>
      <c r="B5" s="41"/>
      <c r="C5" s="41"/>
      <c r="D5" s="42"/>
    </row>
    <row r="6" spans="1:5" s="11" customFormat="1" ht="11.25" customHeight="1">
      <c r="A6" s="58"/>
      <c r="B6" s="59"/>
      <c r="C6" s="59"/>
      <c r="D6" s="60"/>
      <c r="E6" s="16"/>
    </row>
    <row r="7" spans="2:4" s="11" customFormat="1" ht="11.25" customHeight="1">
      <c r="B7" s="61" t="s">
        <v>36</v>
      </c>
      <c r="C7" s="61"/>
      <c r="D7" s="42"/>
    </row>
    <row r="8" spans="2:4" s="11" customFormat="1" ht="11.25" customHeight="1">
      <c r="B8" s="61"/>
      <c r="C8" s="61"/>
      <c r="D8" s="42"/>
    </row>
    <row r="9" spans="1:4" s="11" customFormat="1" ht="11.25" customHeight="1">
      <c r="A9" s="62" t="s">
        <v>70</v>
      </c>
      <c r="B9" s="23">
        <v>2488</v>
      </c>
      <c r="C9" s="23" t="s">
        <v>71</v>
      </c>
      <c r="D9" s="42"/>
    </row>
    <row r="10" spans="1:4" s="11" customFormat="1" ht="11.25" customHeight="1">
      <c r="A10" s="62" t="s">
        <v>72</v>
      </c>
      <c r="B10" s="23">
        <v>2085</v>
      </c>
      <c r="C10" s="23" t="s">
        <v>73</v>
      </c>
      <c r="D10" s="42"/>
    </row>
    <row r="11" spans="1:4" s="11" customFormat="1" ht="11.25" customHeight="1">
      <c r="A11" s="62" t="s">
        <v>74</v>
      </c>
      <c r="B11" s="23">
        <v>633</v>
      </c>
      <c r="C11" s="23" t="s">
        <v>75</v>
      </c>
      <c r="D11" s="42"/>
    </row>
    <row r="12" spans="1:4" s="11" customFormat="1" ht="11.25" customHeight="1">
      <c r="A12" s="62" t="s">
        <v>76</v>
      </c>
      <c r="B12" s="23">
        <v>604</v>
      </c>
      <c r="C12" s="23" t="s">
        <v>77</v>
      </c>
      <c r="D12" s="42"/>
    </row>
    <row r="13" spans="1:4" s="11" customFormat="1" ht="11.25" customHeight="1">
      <c r="A13" s="62" t="s">
        <v>78</v>
      </c>
      <c r="B13" s="23">
        <v>116</v>
      </c>
      <c r="C13" s="23" t="s">
        <v>79</v>
      </c>
      <c r="D13" s="42"/>
    </row>
    <row r="14" spans="1:4" s="11" customFormat="1" ht="11.25" customHeight="1">
      <c r="A14" s="62" t="s">
        <v>80</v>
      </c>
      <c r="B14" s="23">
        <v>220</v>
      </c>
      <c r="C14" s="23" t="s">
        <v>81</v>
      </c>
      <c r="D14" s="42"/>
    </row>
    <row r="15" spans="1:6" s="11" customFormat="1" ht="11.25" customHeight="1">
      <c r="A15" s="63" t="s">
        <v>82</v>
      </c>
      <c r="B15" s="23">
        <v>504</v>
      </c>
      <c r="C15" s="23" t="s">
        <v>83</v>
      </c>
      <c r="D15" s="42"/>
      <c r="E15" s="52"/>
      <c r="F15" s="64"/>
    </row>
    <row r="16" spans="1:6" s="11" customFormat="1" ht="11.25" customHeight="1">
      <c r="A16" s="65" t="s">
        <v>84</v>
      </c>
      <c r="B16" s="66">
        <v>5827</v>
      </c>
      <c r="C16" s="23"/>
      <c r="D16" s="42"/>
      <c r="E16" s="52"/>
      <c r="F16" s="64"/>
    </row>
    <row r="17" spans="1:6" s="11" customFormat="1" ht="11.25" customHeight="1">
      <c r="A17" s="63"/>
      <c r="B17" s="23"/>
      <c r="C17" s="23"/>
      <c r="D17" s="42"/>
      <c r="E17" s="52"/>
      <c r="F17" s="64"/>
    </row>
    <row r="18" spans="1:4" s="11" customFormat="1" ht="11.25" customHeight="1">
      <c r="A18" s="18"/>
      <c r="B18" s="61" t="s">
        <v>42</v>
      </c>
      <c r="C18" s="61"/>
      <c r="D18" s="42"/>
    </row>
    <row r="19" spans="1:4" s="11" customFormat="1" ht="11.25" customHeight="1">
      <c r="A19" s="18"/>
      <c r="B19" s="67"/>
      <c r="C19" s="67"/>
      <c r="D19" s="42"/>
    </row>
    <row r="20" spans="1:4" s="11" customFormat="1" ht="11.25" customHeight="1">
      <c r="A20" s="62" t="s">
        <v>70</v>
      </c>
      <c r="B20" s="23" t="s">
        <v>85</v>
      </c>
      <c r="C20" s="23" t="s">
        <v>86</v>
      </c>
      <c r="D20" s="42"/>
    </row>
    <row r="21" spans="1:4" s="11" customFormat="1" ht="11.25" customHeight="1">
      <c r="A21" s="62" t="s">
        <v>72</v>
      </c>
      <c r="B21" s="23" t="s">
        <v>87</v>
      </c>
      <c r="C21" s="23" t="s">
        <v>88</v>
      </c>
      <c r="D21" s="23"/>
    </row>
    <row r="22" spans="1:4" s="11" customFormat="1" ht="11.25" customHeight="1">
      <c r="A22" s="62" t="s">
        <v>74</v>
      </c>
      <c r="B22" s="23" t="s">
        <v>89</v>
      </c>
      <c r="C22" s="23" t="s">
        <v>90</v>
      </c>
      <c r="D22" s="23"/>
    </row>
    <row r="23" spans="1:4" s="11" customFormat="1" ht="11.25" customHeight="1">
      <c r="A23" s="62" t="s">
        <v>76</v>
      </c>
      <c r="B23" s="23" t="s">
        <v>91</v>
      </c>
      <c r="C23" s="23" t="s">
        <v>92</v>
      </c>
      <c r="D23" s="42"/>
    </row>
    <row r="24" spans="1:4" s="11" customFormat="1" ht="11.25" customHeight="1">
      <c r="A24" s="62" t="s">
        <v>78</v>
      </c>
      <c r="B24" s="23" t="s">
        <v>93</v>
      </c>
      <c r="C24" s="23" t="s">
        <v>94</v>
      </c>
      <c r="D24" s="42"/>
    </row>
    <row r="25" spans="1:4" s="11" customFormat="1" ht="11.25" customHeight="1">
      <c r="A25" s="62" t="s">
        <v>80</v>
      </c>
      <c r="B25" s="23" t="s">
        <v>95</v>
      </c>
      <c r="C25" s="23" t="s">
        <v>96</v>
      </c>
      <c r="D25" s="42"/>
    </row>
    <row r="26" spans="1:4" s="11" customFormat="1" ht="11.25" customHeight="1">
      <c r="A26" s="63" t="s">
        <v>82</v>
      </c>
      <c r="B26" s="23" t="s">
        <v>97</v>
      </c>
      <c r="C26" s="23" t="s">
        <v>98</v>
      </c>
      <c r="D26" s="42"/>
    </row>
    <row r="27" spans="1:4" s="11" customFormat="1" ht="11.25" customHeight="1">
      <c r="A27" s="68" t="s">
        <v>84</v>
      </c>
      <c r="B27" s="69">
        <v>154677</v>
      </c>
      <c r="C27" s="32"/>
      <c r="D27" s="42"/>
    </row>
    <row r="28" spans="2:4" s="11" customFormat="1" ht="11.25" customHeight="1">
      <c r="B28" s="42"/>
      <c r="C28" s="42"/>
      <c r="D28" s="42"/>
    </row>
    <row r="29" spans="1:4" s="11" customFormat="1" ht="11.25" customHeight="1">
      <c r="A29" s="34" t="s">
        <v>99</v>
      </c>
      <c r="B29" s="42"/>
      <c r="C29" s="42"/>
      <c r="D29" s="42"/>
    </row>
  </sheetData>
  <sheetProtection selectLockedCells="1" selectUnlockedCells="1"/>
  <mergeCells count="4">
    <mergeCell ref="B4:B5"/>
    <mergeCell ref="C4:C5"/>
    <mergeCell ref="B7:C7"/>
    <mergeCell ref="B18:C18"/>
  </mergeCells>
  <hyperlinks>
    <hyperlink ref="I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G16"/>
  <sheetViews>
    <sheetView showGridLines="0" zoomScale="150" zoomScaleNormal="150" workbookViewId="0" topLeftCell="A1">
      <selection activeCell="A16" sqref="A16"/>
    </sheetView>
  </sheetViews>
  <sheetFormatPr defaultColWidth="9.140625" defaultRowHeight="12.75"/>
  <cols>
    <col min="1" max="1" width="30.28125" style="42" customWidth="1"/>
    <col min="2" max="3" width="15.00390625" style="42" customWidth="1"/>
    <col min="4" max="12" width="9.00390625" style="42" customWidth="1"/>
    <col min="14" max="16384" width="9.00390625" style="42" customWidth="1"/>
  </cols>
  <sheetData>
    <row r="1" spans="1:7" ht="12.75" customHeight="1">
      <c r="A1" s="70" t="s">
        <v>100</v>
      </c>
      <c r="G1" s="4" t="s">
        <v>28</v>
      </c>
    </row>
    <row r="2" ht="12.75" customHeight="1">
      <c r="A2" s="70" t="s">
        <v>101</v>
      </c>
    </row>
    <row r="3" ht="12.75" customHeight="1">
      <c r="A3" s="71"/>
    </row>
    <row r="4" spans="1:3" ht="11.25" customHeight="1">
      <c r="A4" s="72" t="s">
        <v>102</v>
      </c>
      <c r="B4" s="41" t="s">
        <v>103</v>
      </c>
      <c r="C4" s="41" t="s">
        <v>104</v>
      </c>
    </row>
    <row r="5" spans="1:3" ht="11.25" customHeight="1">
      <c r="A5" s="73" t="s">
        <v>105</v>
      </c>
      <c r="B5" s="41"/>
      <c r="C5" s="41"/>
    </row>
    <row r="6" ht="11.25" customHeight="1">
      <c r="A6" s="72"/>
    </row>
    <row r="7" spans="1:3" s="45" customFormat="1" ht="11.25" customHeight="1">
      <c r="A7" s="74" t="s">
        <v>106</v>
      </c>
      <c r="B7" s="75" t="s">
        <v>107</v>
      </c>
      <c r="C7" s="75" t="s">
        <v>108</v>
      </c>
    </row>
    <row r="8" spans="1:3" s="45" customFormat="1" ht="11.25" customHeight="1">
      <c r="A8" s="74" t="s">
        <v>109</v>
      </c>
      <c r="B8" s="75" t="s">
        <v>110</v>
      </c>
      <c r="C8" s="75" t="s">
        <v>111</v>
      </c>
    </row>
    <row r="9" spans="1:3" s="45" customFormat="1" ht="11.25" customHeight="1">
      <c r="A9" s="76" t="s">
        <v>112</v>
      </c>
      <c r="B9" s="75">
        <v>1625943</v>
      </c>
      <c r="C9" s="75">
        <v>40318293</v>
      </c>
    </row>
    <row r="10" spans="1:3" ht="11.25" customHeight="1">
      <c r="A10" s="77" t="s">
        <v>113</v>
      </c>
      <c r="B10" s="75" t="s">
        <v>114</v>
      </c>
      <c r="C10" s="75" t="s">
        <v>115</v>
      </c>
    </row>
    <row r="11" spans="1:3" ht="11.25" customHeight="1">
      <c r="A11" s="77" t="s">
        <v>116</v>
      </c>
      <c r="B11" s="75" t="s">
        <v>117</v>
      </c>
      <c r="C11" s="75" t="s">
        <v>118</v>
      </c>
    </row>
    <row r="12" spans="1:3" ht="11.25" customHeight="1">
      <c r="A12" s="77" t="s">
        <v>119</v>
      </c>
      <c r="B12" s="75">
        <v>6303550</v>
      </c>
      <c r="C12" s="75">
        <v>64182068</v>
      </c>
    </row>
    <row r="13" spans="1:5" s="81" customFormat="1" ht="12" customHeight="1">
      <c r="A13" s="78" t="s">
        <v>120</v>
      </c>
      <c r="B13" s="79" t="s">
        <v>121</v>
      </c>
      <c r="C13" s="79" t="s">
        <v>122</v>
      </c>
      <c r="D13" s="80"/>
      <c r="E13" s="80"/>
    </row>
    <row r="14" ht="11.25" customHeight="1">
      <c r="A14" s="82" t="s">
        <v>123</v>
      </c>
    </row>
    <row r="15" ht="11.25" customHeight="1">
      <c r="A15" s="82" t="s">
        <v>124</v>
      </c>
    </row>
    <row r="16" ht="11.25" customHeight="1">
      <c r="A16" s="34" t="s">
        <v>99</v>
      </c>
    </row>
    <row r="41" ht="14.25"/>
  </sheetData>
  <sheetProtection selectLockedCells="1" selectUnlockedCells="1"/>
  <mergeCells count="2">
    <mergeCell ref="B4:B5"/>
    <mergeCell ref="C4:C5"/>
  </mergeCells>
  <hyperlinks>
    <hyperlink ref="G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J18"/>
  <sheetViews>
    <sheetView showGridLines="0" zoomScale="150" zoomScaleNormal="150" workbookViewId="0" topLeftCell="A1">
      <selection activeCell="J1" sqref="J1"/>
    </sheetView>
  </sheetViews>
  <sheetFormatPr defaultColWidth="9.140625" defaultRowHeight="12.75"/>
  <cols>
    <col min="1" max="2" width="9.28125" style="11" customWidth="1"/>
    <col min="3" max="3" width="12.00390625" style="11" customWidth="1"/>
    <col min="4" max="7" width="9.28125" style="11" customWidth="1"/>
    <col min="8" max="12" width="9.00390625" style="11" customWidth="1"/>
    <col min="14" max="16384" width="9.00390625" style="11" customWidth="1"/>
  </cols>
  <sheetData>
    <row r="1" spans="1:10" s="7" customFormat="1" ht="28.5" customHeight="1">
      <c r="A1" s="83" t="s">
        <v>5</v>
      </c>
      <c r="B1" s="83"/>
      <c r="C1" s="83"/>
      <c r="D1" s="83"/>
      <c r="E1" s="83"/>
      <c r="F1" s="83"/>
      <c r="G1" s="83"/>
      <c r="J1" s="8" t="s">
        <v>28</v>
      </c>
    </row>
    <row r="2" spans="1:7" s="7" customFormat="1" ht="13.5">
      <c r="A2" s="84"/>
      <c r="B2" s="84"/>
      <c r="C2" s="84"/>
      <c r="D2" s="84"/>
      <c r="E2" s="84"/>
      <c r="F2" s="84"/>
      <c r="G2" s="84"/>
    </row>
    <row r="3" spans="1:7" ht="12.75" customHeight="1">
      <c r="A3" s="85"/>
      <c r="B3" s="86" t="s">
        <v>30</v>
      </c>
      <c r="C3" s="86" t="s">
        <v>125</v>
      </c>
      <c r="D3" s="86" t="s">
        <v>126</v>
      </c>
      <c r="E3" s="86" t="s">
        <v>127</v>
      </c>
      <c r="F3" s="86" t="s">
        <v>128</v>
      </c>
      <c r="G3" s="87" t="s">
        <v>129</v>
      </c>
    </row>
    <row r="4" spans="2:7" ht="12.75" customHeight="1">
      <c r="B4" s="86"/>
      <c r="C4" s="86"/>
      <c r="D4" s="86"/>
      <c r="E4" s="86"/>
      <c r="F4" s="86"/>
      <c r="G4" s="87"/>
    </row>
    <row r="5" spans="2:7" ht="11.25" customHeight="1">
      <c r="B5" s="86"/>
      <c r="C5" s="86"/>
      <c r="D5" s="86"/>
      <c r="E5" s="86"/>
      <c r="F5" s="86"/>
      <c r="G5" s="87"/>
    </row>
    <row r="6" spans="1:7" ht="11.25" customHeight="1">
      <c r="A6" s="14" t="s">
        <v>130</v>
      </c>
      <c r="B6" s="86"/>
      <c r="C6" s="86"/>
      <c r="D6" s="86"/>
      <c r="E6" s="86"/>
      <c r="F6" s="86"/>
      <c r="G6" s="87"/>
    </row>
    <row r="7" spans="1:7" ht="12.75">
      <c r="A7" s="88"/>
      <c r="B7" s="13"/>
      <c r="C7" s="89"/>
      <c r="D7" s="89"/>
      <c r="E7" s="89"/>
      <c r="F7" s="89"/>
      <c r="G7" s="90"/>
    </row>
    <row r="8" spans="1:7" s="16" customFormat="1" ht="11.25" customHeight="1">
      <c r="A8" s="53">
        <v>2012</v>
      </c>
      <c r="B8" s="91">
        <v>72684</v>
      </c>
      <c r="C8" s="91">
        <v>21945</v>
      </c>
      <c r="D8" s="91">
        <v>2323</v>
      </c>
      <c r="E8" s="91">
        <v>1292</v>
      </c>
      <c r="F8" s="91">
        <v>58760</v>
      </c>
      <c r="G8" s="91">
        <v>8797</v>
      </c>
    </row>
    <row r="9" spans="1:7" s="16" customFormat="1" ht="11.25" customHeight="1">
      <c r="A9" s="53">
        <v>2013</v>
      </c>
      <c r="B9" s="92" t="s">
        <v>131</v>
      </c>
      <c r="C9" s="92" t="s">
        <v>132</v>
      </c>
      <c r="D9" s="92" t="s">
        <v>133</v>
      </c>
      <c r="E9" s="92" t="s">
        <v>134</v>
      </c>
      <c r="F9" s="92" t="s">
        <v>135</v>
      </c>
      <c r="G9" s="92" t="s">
        <v>136</v>
      </c>
    </row>
    <row r="10" spans="1:7" s="16" customFormat="1" ht="11.25" customHeight="1">
      <c r="A10" s="93">
        <v>2014</v>
      </c>
      <c r="B10" s="92" t="s">
        <v>137</v>
      </c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142</v>
      </c>
    </row>
    <row r="11" spans="1:7" s="16" customFormat="1" ht="11.25" customHeight="1">
      <c r="A11" s="93"/>
      <c r="B11" s="92"/>
      <c r="C11" s="92"/>
      <c r="D11" s="92"/>
      <c r="E11" s="92"/>
      <c r="F11" s="92"/>
      <c r="G11" s="92"/>
    </row>
    <row r="12" spans="1:7" ht="11.25" customHeight="1">
      <c r="A12" s="93"/>
      <c r="B12" s="94" t="s">
        <v>143</v>
      </c>
      <c r="C12" s="94"/>
      <c r="D12" s="94"/>
      <c r="E12" s="94"/>
      <c r="F12" s="94"/>
      <c r="G12" s="94"/>
    </row>
    <row r="13" spans="1:7" ht="11.25" customHeight="1">
      <c r="A13" s="93"/>
      <c r="B13" s="95"/>
      <c r="C13" s="95"/>
      <c r="D13" s="95"/>
      <c r="E13" s="95"/>
      <c r="F13" s="95"/>
      <c r="G13" s="95"/>
    </row>
    <row r="14" spans="1:7" ht="12" customHeight="1">
      <c r="A14" s="96" t="s">
        <v>36</v>
      </c>
      <c r="B14" s="97" t="s">
        <v>144</v>
      </c>
      <c r="C14" s="97" t="s">
        <v>145</v>
      </c>
      <c r="D14" s="97" t="s">
        <v>146</v>
      </c>
      <c r="E14" s="97" t="s">
        <v>147</v>
      </c>
      <c r="F14" s="97" t="s">
        <v>148</v>
      </c>
      <c r="G14" s="97" t="s">
        <v>149</v>
      </c>
    </row>
    <row r="15" spans="1:7" s="100" customFormat="1" ht="12" customHeight="1">
      <c r="A15" s="98" t="s">
        <v>42</v>
      </c>
      <c r="B15" s="99" t="s">
        <v>150</v>
      </c>
      <c r="C15" s="99" t="s">
        <v>151</v>
      </c>
      <c r="D15" s="99" t="s">
        <v>152</v>
      </c>
      <c r="E15" s="99" t="s">
        <v>153</v>
      </c>
      <c r="F15" s="99" t="s">
        <v>154</v>
      </c>
      <c r="G15" s="99" t="s">
        <v>155</v>
      </c>
    </row>
    <row r="16" spans="1:7" s="100" customFormat="1" ht="12" customHeight="1">
      <c r="A16" s="101"/>
      <c r="B16" s="92"/>
      <c r="C16" s="92"/>
      <c r="D16" s="92"/>
      <c r="E16" s="92"/>
      <c r="F16" s="92"/>
      <c r="G16" s="92"/>
    </row>
    <row r="17" spans="1:6" ht="11.25" customHeight="1">
      <c r="A17" s="34" t="s">
        <v>156</v>
      </c>
      <c r="B17" s="16"/>
      <c r="C17" s="16"/>
      <c r="D17" s="16"/>
      <c r="E17" s="16"/>
      <c r="F17" s="16"/>
    </row>
    <row r="18" ht="11.25" customHeight="1">
      <c r="A18" s="34" t="s">
        <v>157</v>
      </c>
    </row>
  </sheetData>
  <sheetProtection selectLockedCells="1" selectUnlockedCells="1"/>
  <mergeCells count="8">
    <mergeCell ref="A1:G1"/>
    <mergeCell ref="B3:B6"/>
    <mergeCell ref="C3:C6"/>
    <mergeCell ref="D3:D6"/>
    <mergeCell ref="E3:E6"/>
    <mergeCell ref="F3:F6"/>
    <mergeCell ref="G3:G6"/>
    <mergeCell ref="B12:G12"/>
  </mergeCells>
  <hyperlinks>
    <hyperlink ref="J1" r:id="rId1" display="vai all’indic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IT19"/>
  <sheetViews>
    <sheetView zoomScale="150" zoomScaleNormal="150" workbookViewId="0" topLeftCell="A1">
      <selection activeCell="A15" sqref="A15"/>
    </sheetView>
  </sheetViews>
  <sheetFormatPr defaultColWidth="9.140625" defaultRowHeight="12.75"/>
  <cols>
    <col min="1" max="1" width="14.421875" style="11" customWidth="1"/>
    <col min="2" max="2" width="10.28125" style="11" customWidth="1"/>
    <col min="3" max="3" width="12.00390625" style="11" customWidth="1"/>
    <col min="4" max="6" width="9.28125" style="11" customWidth="1"/>
    <col min="7" max="254" width="9.00390625" style="11" customWidth="1"/>
  </cols>
  <sheetData>
    <row r="1" spans="1:11" s="7" customFormat="1" ht="28.5" customHeight="1">
      <c r="A1" s="83" t="s">
        <v>158</v>
      </c>
      <c r="B1" s="83"/>
      <c r="C1" s="83"/>
      <c r="D1" s="83"/>
      <c r="E1" s="83"/>
      <c r="F1" s="83"/>
      <c r="I1" s="8"/>
      <c r="K1" s="102" t="s">
        <v>159</v>
      </c>
    </row>
    <row r="2" spans="1:6" s="7" customFormat="1" ht="14.25">
      <c r="A2" s="83"/>
      <c r="B2" s="83"/>
      <c r="C2" s="83"/>
      <c r="D2" s="83"/>
      <c r="E2" s="83"/>
      <c r="F2" s="83"/>
    </row>
    <row r="3" spans="1:9" s="7" customFormat="1" ht="14.25" customHeight="1">
      <c r="A3" s="83"/>
      <c r="B3" s="103" t="s">
        <v>103</v>
      </c>
      <c r="C3" s="103"/>
      <c r="D3" s="103"/>
      <c r="E3" s="103"/>
      <c r="F3" s="104" t="s">
        <v>104</v>
      </c>
      <c r="G3" s="104"/>
      <c r="H3" s="104"/>
      <c r="I3" s="104"/>
    </row>
    <row r="4" spans="1:254" ht="12.75" customHeight="1">
      <c r="A4" s="85"/>
      <c r="B4" s="87" t="s">
        <v>160</v>
      </c>
      <c r="C4" s="87" t="s">
        <v>161</v>
      </c>
      <c r="D4" s="87" t="s">
        <v>162</v>
      </c>
      <c r="E4" s="87" t="s">
        <v>163</v>
      </c>
      <c r="F4" s="87" t="s">
        <v>160</v>
      </c>
      <c r="G4" s="87" t="s">
        <v>161</v>
      </c>
      <c r="H4" s="87" t="s">
        <v>162</v>
      </c>
      <c r="I4" s="87" t="s">
        <v>163</v>
      </c>
      <c r="IR4"/>
      <c r="IS4"/>
      <c r="IT4"/>
    </row>
    <row r="5" spans="1:254" ht="11.25" customHeight="1">
      <c r="A5" s="105" t="s">
        <v>164</v>
      </c>
      <c r="B5" s="87"/>
      <c r="C5" s="87"/>
      <c r="D5" s="87"/>
      <c r="E5" s="87"/>
      <c r="F5" s="87"/>
      <c r="G5" s="87"/>
      <c r="H5" s="87"/>
      <c r="I5" s="87"/>
      <c r="IR5"/>
      <c r="IS5"/>
      <c r="IT5"/>
    </row>
    <row r="6" spans="1:254" ht="20.25" customHeight="1">
      <c r="A6" s="105"/>
      <c r="B6" s="87"/>
      <c r="C6" s="87"/>
      <c r="D6" s="87"/>
      <c r="E6" s="87"/>
      <c r="F6" s="87"/>
      <c r="G6" s="87"/>
      <c r="H6" s="87"/>
      <c r="I6" s="87"/>
      <c r="IR6"/>
      <c r="IS6"/>
      <c r="IT6"/>
    </row>
    <row r="7" spans="1:254" ht="14.25">
      <c r="A7" s="88"/>
      <c r="B7" s="13"/>
      <c r="C7" s="89"/>
      <c r="D7" s="89"/>
      <c r="E7" s="89"/>
      <c r="F7" s="13"/>
      <c r="G7" s="89"/>
      <c r="H7" s="89"/>
      <c r="I7" s="89"/>
      <c r="IR7"/>
      <c r="IS7"/>
      <c r="IT7"/>
    </row>
    <row r="8" spans="1:9" s="16" customFormat="1" ht="11.25" customHeight="1">
      <c r="A8" s="53" t="s">
        <v>165</v>
      </c>
      <c r="B8" s="106">
        <v>23632.57286548758</v>
      </c>
      <c r="C8" s="106">
        <v>18425.532829544358</v>
      </c>
      <c r="D8" s="106">
        <v>14201.073682832191</v>
      </c>
      <c r="E8" s="106">
        <v>7011.544026945361</v>
      </c>
      <c r="F8" s="106">
        <v>19156.113437881613</v>
      </c>
      <c r="G8" s="106">
        <v>17803.896204914938</v>
      </c>
      <c r="H8" s="106">
        <v>12024.00977616053</v>
      </c>
      <c r="I8" s="106">
        <v>6596.4378206837</v>
      </c>
    </row>
    <row r="9" spans="1:9" s="16" customFormat="1" ht="11.25" customHeight="1">
      <c r="A9" s="53" t="s">
        <v>166</v>
      </c>
      <c r="B9" s="106">
        <v>38122.67658035013</v>
      </c>
      <c r="C9" s="106">
        <v>33032.14850346298</v>
      </c>
      <c r="D9" s="106">
        <v>23700.28913480709</v>
      </c>
      <c r="E9" s="106">
        <v>12053.851751005664</v>
      </c>
      <c r="F9" s="106">
        <v>39485.2241818298</v>
      </c>
      <c r="G9" s="106">
        <v>37031.252349941686</v>
      </c>
      <c r="H9" s="106">
        <v>25582.21998198046</v>
      </c>
      <c r="I9" s="106">
        <v>16428.752575834133</v>
      </c>
    </row>
    <row r="10" spans="1:9" s="16" customFormat="1" ht="11.25" customHeight="1">
      <c r="A10" s="93" t="s">
        <v>167</v>
      </c>
      <c r="B10" s="106">
        <v>82980.52606438276</v>
      </c>
      <c r="C10" s="106">
        <v>73175.01300973548</v>
      </c>
      <c r="D10" s="106">
        <v>50735.60685237502</v>
      </c>
      <c r="E10" s="106">
        <v>28879.593339695337</v>
      </c>
      <c r="F10" s="106">
        <v>74751.39995280092</v>
      </c>
      <c r="G10" s="106">
        <v>71497.34992345325</v>
      </c>
      <c r="H10" s="106">
        <v>49038.48575541791</v>
      </c>
      <c r="I10" s="106">
        <v>32776.362324989204</v>
      </c>
    </row>
    <row r="11" spans="1:9" s="16" customFormat="1" ht="11.25" customHeight="1">
      <c r="A11" s="93" t="s">
        <v>168</v>
      </c>
      <c r="B11" s="106">
        <v>214598.10271793132</v>
      </c>
      <c r="C11" s="106">
        <v>190605.50468535136</v>
      </c>
      <c r="D11" s="106">
        <v>129720.09946309958</v>
      </c>
      <c r="E11" s="106">
        <v>69274.28871809524</v>
      </c>
      <c r="F11" s="106">
        <v>200896.67982866053</v>
      </c>
      <c r="G11" s="106">
        <v>195360.53426047426</v>
      </c>
      <c r="H11" s="106">
        <v>121570.22270242478</v>
      </c>
      <c r="I11" s="106">
        <v>83499.89864212662</v>
      </c>
    </row>
    <row r="12" spans="1:254" ht="11.25" customHeight="1">
      <c r="A12" s="93" t="s">
        <v>169</v>
      </c>
      <c r="B12" s="20">
        <v>1319640.8887975556</v>
      </c>
      <c r="C12" s="20">
        <v>1221656.2263368606</v>
      </c>
      <c r="D12" s="20">
        <v>734272.0423976647</v>
      </c>
      <c r="E12" s="20">
        <v>292830.01796528476</v>
      </c>
      <c r="F12" s="20">
        <v>884548.6044025586</v>
      </c>
      <c r="G12" s="20">
        <v>813590.80961514</v>
      </c>
      <c r="H12" s="20">
        <v>456384.2411259353</v>
      </c>
      <c r="I12" s="20">
        <v>293914.0787508626</v>
      </c>
      <c r="IR12"/>
      <c r="IS12"/>
      <c r="IT12"/>
    </row>
    <row r="13" spans="1:9" s="100" customFormat="1" ht="12" customHeight="1">
      <c r="A13" s="98"/>
      <c r="B13" s="107"/>
      <c r="C13" s="107"/>
      <c r="D13" s="107"/>
      <c r="E13" s="107"/>
      <c r="F13" s="98"/>
      <c r="G13" s="107"/>
      <c r="H13" s="107"/>
      <c r="I13" s="107"/>
    </row>
    <row r="14" spans="1:6" s="100" customFormat="1" ht="12" customHeight="1">
      <c r="A14" s="101"/>
      <c r="B14" s="108"/>
      <c r="C14" s="108"/>
      <c r="D14" s="108"/>
      <c r="E14" s="108"/>
      <c r="F14" s="108"/>
    </row>
    <row r="15" spans="1:6" s="100" customFormat="1" ht="12" customHeight="1">
      <c r="A15" s="109" t="s">
        <v>170</v>
      </c>
      <c r="B15" s="108"/>
      <c r="C15" s="108"/>
      <c r="D15" s="108"/>
      <c r="E15" s="108"/>
      <c r="F15" s="108"/>
    </row>
    <row r="16" spans="1:9" s="111" customFormat="1" ht="14.25" customHeight="1">
      <c r="A16" s="110" t="s">
        <v>171</v>
      </c>
      <c r="B16" s="110"/>
      <c r="C16" s="110"/>
      <c r="D16" s="110"/>
      <c r="E16" s="110"/>
      <c r="F16" s="110"/>
      <c r="G16" s="110"/>
      <c r="H16" s="110"/>
      <c r="I16" s="110"/>
    </row>
    <row r="17" spans="1:6" s="111" customFormat="1" ht="9" customHeight="1">
      <c r="A17" s="112" t="s">
        <v>172</v>
      </c>
      <c r="B17" s="113"/>
      <c r="C17" s="113"/>
      <c r="D17" s="113"/>
      <c r="E17" s="113"/>
      <c r="F17" s="113"/>
    </row>
    <row r="18" spans="1:9" s="111" customFormat="1" ht="11.25" customHeight="1">
      <c r="A18" s="114" t="s">
        <v>173</v>
      </c>
      <c r="B18" s="114"/>
      <c r="C18" s="114"/>
      <c r="D18" s="114"/>
      <c r="E18" s="114"/>
      <c r="F18" s="114"/>
      <c r="G18" s="114"/>
      <c r="H18" s="114"/>
      <c r="I18" s="114"/>
    </row>
    <row r="19" ht="11.25" customHeight="1">
      <c r="A19" s="115" t="s">
        <v>174</v>
      </c>
    </row>
  </sheetData>
  <sheetProtection selectLockedCells="1" selectUnlockedCells="1"/>
  <mergeCells count="14">
    <mergeCell ref="A1:F1"/>
    <mergeCell ref="B3:E3"/>
    <mergeCell ref="F3:I3"/>
    <mergeCell ref="B4:B6"/>
    <mergeCell ref="C4:C6"/>
    <mergeCell ref="D4:D6"/>
    <mergeCell ref="E4:E6"/>
    <mergeCell ref="F4:F6"/>
    <mergeCell ref="G4:G6"/>
    <mergeCell ref="H4:H6"/>
    <mergeCell ref="I4:I6"/>
    <mergeCell ref="A5:A6"/>
    <mergeCell ref="A16:I16"/>
    <mergeCell ref="A18:I18"/>
  </mergeCells>
  <hyperlinks>
    <hyperlink ref="K1" r:id="rId1" display="vai all'i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K17"/>
  <sheetViews>
    <sheetView showGridLines="0" zoomScale="150" zoomScaleNormal="150" workbookViewId="0" topLeftCell="A1">
      <selection activeCell="A1" sqref="A1"/>
    </sheetView>
  </sheetViews>
  <sheetFormatPr defaultColWidth="9.140625" defaultRowHeight="11.25" customHeight="1"/>
  <cols>
    <col min="1" max="1" width="15.57421875" style="11" customWidth="1"/>
    <col min="2" max="2" width="10.140625" style="11" customWidth="1"/>
    <col min="3" max="3" width="11.8515625" style="11" customWidth="1"/>
    <col min="4" max="4" width="13.57421875" style="11" customWidth="1"/>
    <col min="5" max="5" width="0.5625" style="11" customWidth="1"/>
    <col min="6" max="6" width="12.00390625" style="11" customWidth="1"/>
    <col min="7" max="7" width="18.8515625" style="11" customWidth="1"/>
    <col min="8" max="8" width="9.00390625" style="11" customWidth="1"/>
    <col min="10" max="16384" width="9.00390625" style="11" customWidth="1"/>
  </cols>
  <sheetData>
    <row r="1" spans="1:11" ht="12.75" customHeight="1">
      <c r="A1" s="116" t="s">
        <v>175</v>
      </c>
      <c r="B1" s="116"/>
      <c r="C1" s="116"/>
      <c r="D1" s="116"/>
      <c r="E1" s="116"/>
      <c r="F1" s="116"/>
      <c r="G1" s="116"/>
      <c r="H1" s="116"/>
      <c r="I1" s="116"/>
      <c r="K1" s="8" t="s">
        <v>28</v>
      </c>
    </row>
    <row r="2" spans="1:7" ht="11.25" customHeight="1">
      <c r="A2" s="117"/>
      <c r="B2" s="117"/>
      <c r="C2" s="117"/>
      <c r="D2" s="117"/>
      <c r="E2" s="117"/>
      <c r="F2" s="117"/>
      <c r="G2" s="117"/>
    </row>
    <row r="3" spans="1:7" ht="11.25" customHeight="1">
      <c r="A3" s="118" t="s">
        <v>130</v>
      </c>
      <c r="B3" s="87" t="s">
        <v>176</v>
      </c>
      <c r="C3" s="87"/>
      <c r="D3" s="87"/>
      <c r="E3" s="119"/>
      <c r="F3" s="87" t="s">
        <v>177</v>
      </c>
      <c r="G3" s="87"/>
    </row>
    <row r="4" spans="1:7" ht="11.25" customHeight="1">
      <c r="A4" s="118"/>
      <c r="B4" s="120" t="s">
        <v>128</v>
      </c>
      <c r="C4" s="120" t="s">
        <v>178</v>
      </c>
      <c r="D4" s="120" t="s">
        <v>179</v>
      </c>
      <c r="E4" s="89"/>
      <c r="F4" s="120" t="s">
        <v>180</v>
      </c>
      <c r="G4" s="120" t="s">
        <v>181</v>
      </c>
    </row>
    <row r="5" spans="1:7" ht="11.25" customHeight="1">
      <c r="A5" s="118"/>
      <c r="B5" s="120"/>
      <c r="C5" s="120"/>
      <c r="D5" s="120"/>
      <c r="E5" s="121"/>
      <c r="F5" s="120"/>
      <c r="G5" s="120"/>
    </row>
    <row r="6" spans="1:7" ht="11.25" customHeight="1">
      <c r="A6" s="122"/>
      <c r="B6" s="89"/>
      <c r="C6" s="89"/>
      <c r="D6" s="89"/>
      <c r="E6" s="89"/>
      <c r="F6" s="89"/>
      <c r="G6" s="89"/>
    </row>
    <row r="7" spans="1:7" ht="11.25" customHeight="1">
      <c r="A7" s="93">
        <v>2012</v>
      </c>
      <c r="B7" s="92">
        <v>0.8</v>
      </c>
      <c r="C7" s="91">
        <v>31954</v>
      </c>
      <c r="D7" s="91">
        <v>17781</v>
      </c>
      <c r="E7" s="91"/>
      <c r="F7" s="91">
        <v>39526</v>
      </c>
      <c r="G7" s="91">
        <v>18709</v>
      </c>
    </row>
    <row r="8" spans="1:7" ht="11.25" customHeight="1">
      <c r="A8" s="93">
        <v>2013</v>
      </c>
      <c r="B8" s="92" t="s">
        <v>182</v>
      </c>
      <c r="C8" s="92" t="s">
        <v>183</v>
      </c>
      <c r="D8" s="92" t="s">
        <v>184</v>
      </c>
      <c r="E8" s="92"/>
      <c r="F8" s="92" t="s">
        <v>185</v>
      </c>
      <c r="G8" s="92" t="s">
        <v>186</v>
      </c>
    </row>
    <row r="9" spans="1:7" ht="11.25" customHeight="1">
      <c r="A9" s="93">
        <v>2014</v>
      </c>
      <c r="B9" s="123" t="s">
        <v>182</v>
      </c>
      <c r="C9" s="124" t="s">
        <v>187</v>
      </c>
      <c r="D9" s="124" t="s">
        <v>188</v>
      </c>
      <c r="E9" s="124"/>
      <c r="F9" s="124" t="s">
        <v>189</v>
      </c>
      <c r="G9" s="124" t="s">
        <v>190</v>
      </c>
    </row>
    <row r="10" spans="1:7" ht="11.25" customHeight="1">
      <c r="A10" s="93"/>
      <c r="B10" s="123"/>
      <c r="C10" s="124"/>
      <c r="D10" s="124"/>
      <c r="E10" s="124"/>
      <c r="F10" s="124"/>
      <c r="G10" s="124"/>
    </row>
    <row r="11" spans="1:7" ht="11.25" customHeight="1">
      <c r="A11" s="96"/>
      <c r="B11" s="125" t="s">
        <v>143</v>
      </c>
      <c r="C11" s="125"/>
      <c r="D11" s="125"/>
      <c r="E11" s="125"/>
      <c r="F11" s="125"/>
      <c r="G11" s="125"/>
    </row>
    <row r="12" spans="1:7" ht="11.25" customHeight="1">
      <c r="A12" s="96"/>
      <c r="B12" s="125"/>
      <c r="C12" s="125"/>
      <c r="D12" s="125"/>
      <c r="E12" s="125"/>
      <c r="F12" s="125"/>
      <c r="G12" s="125"/>
    </row>
    <row r="13" spans="1:7" ht="12" customHeight="1">
      <c r="A13" s="96" t="s">
        <v>36</v>
      </c>
      <c r="B13" s="126" t="s">
        <v>191</v>
      </c>
      <c r="C13" s="127">
        <v>31647</v>
      </c>
      <c r="D13" s="127">
        <v>17420</v>
      </c>
      <c r="E13" s="126"/>
      <c r="F13" s="127">
        <v>60583</v>
      </c>
      <c r="G13" s="127">
        <v>26626</v>
      </c>
    </row>
    <row r="14" spans="1:7" s="100" customFormat="1" ht="12" customHeight="1">
      <c r="A14" s="98" t="s">
        <v>42</v>
      </c>
      <c r="B14" s="128" t="s">
        <v>192</v>
      </c>
      <c r="C14" s="129">
        <v>30338</v>
      </c>
      <c r="D14" s="129">
        <v>17195</v>
      </c>
      <c r="E14" s="128"/>
      <c r="F14" s="129">
        <v>53228</v>
      </c>
      <c r="G14" s="129">
        <v>25776</v>
      </c>
    </row>
    <row r="15" spans="1:7" s="100" customFormat="1" ht="12" customHeight="1">
      <c r="A15" s="101"/>
      <c r="B15" s="92"/>
      <c r="C15" s="92"/>
      <c r="D15" s="92"/>
      <c r="E15" s="92"/>
      <c r="F15" s="92"/>
      <c r="G15" s="92"/>
    </row>
    <row r="16" spans="1:7" ht="11.25" customHeight="1">
      <c r="A16" s="11" t="s">
        <v>193</v>
      </c>
      <c r="B16" s="16"/>
      <c r="C16" s="16"/>
      <c r="D16" s="16"/>
      <c r="E16" s="16"/>
      <c r="F16" s="16"/>
      <c r="G16" s="16"/>
    </row>
    <row r="17" spans="1:7" ht="11.25" customHeight="1">
      <c r="A17" s="34" t="s">
        <v>157</v>
      </c>
      <c r="B17" s="16"/>
      <c r="C17" s="16"/>
      <c r="D17" s="16"/>
      <c r="E17" s="16"/>
      <c r="F17" s="16"/>
      <c r="G17" s="16"/>
    </row>
  </sheetData>
  <sheetProtection selectLockedCells="1" selectUnlockedCells="1"/>
  <mergeCells count="10">
    <mergeCell ref="A1:I1"/>
    <mergeCell ref="A3:A5"/>
    <mergeCell ref="B3:D3"/>
    <mergeCell ref="F3:G3"/>
    <mergeCell ref="B4:B5"/>
    <mergeCell ref="C4:C5"/>
    <mergeCell ref="D4:D5"/>
    <mergeCell ref="F4:F5"/>
    <mergeCell ref="G4:G5"/>
    <mergeCell ref="B11:G11"/>
  </mergeCells>
  <hyperlinks>
    <hyperlink ref="K1" r:id="rId1" display="vai all’indice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1"/>
  <dimension ref="A1:IV20"/>
  <sheetViews>
    <sheetView zoomScale="150" zoomScaleNormal="150" workbookViewId="0" topLeftCell="A1">
      <selection activeCell="A16" sqref="A16"/>
    </sheetView>
  </sheetViews>
  <sheetFormatPr defaultColWidth="9.140625" defaultRowHeight="11.25" customHeight="1"/>
  <cols>
    <col min="1" max="1" width="15.57421875" style="11" customWidth="1"/>
    <col min="2" max="2" width="10.140625" style="11" customWidth="1"/>
    <col min="3" max="3" width="11.8515625" style="11" customWidth="1"/>
    <col min="4" max="4" width="13.57421875" style="11" customWidth="1"/>
    <col min="5" max="5" width="12.00390625" style="11" customWidth="1"/>
    <col min="6" max="6" width="9.28125" style="11" customWidth="1"/>
    <col min="7" max="7" width="9.00390625" style="2" customWidth="1"/>
    <col min="8" max="16384" width="9.00390625" style="11" customWidth="1"/>
  </cols>
  <sheetData>
    <row r="1" spans="1:9" ht="12.75" customHeight="1">
      <c r="A1" s="116" t="s">
        <v>194</v>
      </c>
      <c r="B1" s="116"/>
      <c r="C1" s="116"/>
      <c r="D1" s="116"/>
      <c r="E1" s="116"/>
      <c r="F1" s="116"/>
      <c r="G1" s="116"/>
      <c r="I1" s="8"/>
    </row>
    <row r="2" spans="1:10" ht="11.25" customHeight="1">
      <c r="A2" s="117"/>
      <c r="B2" s="117"/>
      <c r="C2" s="117"/>
      <c r="D2" s="117"/>
      <c r="E2" s="117"/>
      <c r="F2" s="117"/>
      <c r="J2" s="130" t="s">
        <v>195</v>
      </c>
    </row>
    <row r="3" spans="1:6" ht="11.25" customHeight="1">
      <c r="A3" s="118" t="s">
        <v>130</v>
      </c>
      <c r="B3" s="87" t="s">
        <v>196</v>
      </c>
      <c r="C3" s="87"/>
      <c r="D3" s="87"/>
      <c r="E3" s="87"/>
      <c r="F3" s="87"/>
    </row>
    <row r="4" spans="1:8" s="11" customFormat="1" ht="11.25" customHeight="1">
      <c r="A4" s="118"/>
      <c r="B4" s="131" t="s">
        <v>197</v>
      </c>
      <c r="C4" s="132" t="s">
        <v>198</v>
      </c>
      <c r="D4" s="132" t="s">
        <v>199</v>
      </c>
      <c r="E4" s="132" t="s">
        <v>200</v>
      </c>
      <c r="F4" s="132" t="s">
        <v>201</v>
      </c>
      <c r="H4" s="2"/>
    </row>
    <row r="5" spans="1:8" s="11" customFormat="1" ht="27" customHeight="1">
      <c r="A5" s="118"/>
      <c r="B5" s="131"/>
      <c r="C5" s="132"/>
      <c r="D5" s="132"/>
      <c r="E5" s="132"/>
      <c r="F5" s="132"/>
      <c r="H5" s="2"/>
    </row>
    <row r="6" spans="1:6" ht="11.25" customHeight="1">
      <c r="A6" s="122"/>
      <c r="B6" s="133"/>
      <c r="C6" s="133"/>
      <c r="D6" s="133"/>
      <c r="E6" s="133"/>
      <c r="F6" s="133"/>
    </row>
    <row r="7" spans="1:8" s="11" customFormat="1" ht="11.25" customHeight="1">
      <c r="A7" s="93">
        <v>2016</v>
      </c>
      <c r="B7" s="125">
        <v>1.7000000000000002</v>
      </c>
      <c r="C7" s="134">
        <v>44411.30200888612</v>
      </c>
      <c r="D7" s="134">
        <v>37609.44039903134</v>
      </c>
      <c r="E7" s="134">
        <v>26411.144727826184</v>
      </c>
      <c r="F7" s="134">
        <v>19230.054813865056</v>
      </c>
      <c r="H7" s="2"/>
    </row>
    <row r="8" spans="1:8" s="11" customFormat="1" ht="11.25" customHeight="1">
      <c r="A8" s="93">
        <v>2017</v>
      </c>
      <c r="B8" s="125">
        <v>1.7000000000000002</v>
      </c>
      <c r="C8" s="135">
        <v>44371.22627603459</v>
      </c>
      <c r="D8" s="136">
        <v>36838.793492129465</v>
      </c>
      <c r="E8" s="136">
        <v>25998.01503525156</v>
      </c>
      <c r="F8" s="136">
        <v>18773.72028116445</v>
      </c>
      <c r="H8" s="2"/>
    </row>
    <row r="9" spans="1:6" ht="11.25" customHeight="1">
      <c r="A9" s="93"/>
      <c r="B9" s="137"/>
      <c r="C9" s="124"/>
      <c r="D9" s="124"/>
      <c r="E9" s="136"/>
      <c r="F9" s="124"/>
    </row>
    <row r="10" spans="1:6" ht="11.25" customHeight="1">
      <c r="A10" s="96"/>
      <c r="B10" s="125" t="s">
        <v>202</v>
      </c>
      <c r="C10" s="125"/>
      <c r="D10" s="125"/>
      <c r="E10" s="125"/>
      <c r="F10" s="125"/>
    </row>
    <row r="11" spans="1:6" ht="11.25" customHeight="1">
      <c r="A11" s="96"/>
      <c r="B11" s="125"/>
      <c r="C11" s="125"/>
      <c r="D11" s="125"/>
      <c r="E11" s="125"/>
      <c r="F11" s="125"/>
    </row>
    <row r="12" spans="1:8" s="11" customFormat="1" ht="12" customHeight="1">
      <c r="A12" s="96" t="s">
        <v>36</v>
      </c>
      <c r="B12" s="138">
        <v>1.8</v>
      </c>
      <c r="C12" s="139">
        <v>49566.19797877984</v>
      </c>
      <c r="D12" s="139">
        <v>40372.07747664104</v>
      </c>
      <c r="E12" s="139">
        <v>29286.108783184587</v>
      </c>
      <c r="F12" s="139">
        <v>20067</v>
      </c>
      <c r="H12" s="2"/>
    </row>
    <row r="13" spans="1:6" s="100" customFormat="1" ht="12" customHeight="1">
      <c r="A13" s="98" t="s">
        <v>42</v>
      </c>
      <c r="B13" s="140">
        <v>1.3</v>
      </c>
      <c r="C13" s="141">
        <v>50304.47836655197</v>
      </c>
      <c r="D13" s="141">
        <v>47544.36345537054</v>
      </c>
      <c r="E13" s="141">
        <v>30307.851085872884</v>
      </c>
      <c r="F13" s="141">
        <v>23942</v>
      </c>
    </row>
    <row r="14" spans="1:6" s="100" customFormat="1" ht="12" customHeight="1">
      <c r="A14" s="101"/>
      <c r="B14" s="108"/>
      <c r="C14" s="108"/>
      <c r="D14" s="108"/>
      <c r="E14" s="108"/>
      <c r="F14" s="108"/>
    </row>
    <row r="15" spans="1:6" s="100" customFormat="1" ht="12" customHeight="1">
      <c r="A15" s="109" t="s">
        <v>203</v>
      </c>
      <c r="B15" s="108"/>
      <c r="C15" s="108"/>
      <c r="D15" s="108"/>
      <c r="E15" s="108"/>
      <c r="F15" s="108"/>
    </row>
    <row r="16" spans="1:6" s="112" customFormat="1" ht="11.25" customHeight="1">
      <c r="A16" s="112" t="s">
        <v>204</v>
      </c>
      <c r="B16" s="142"/>
      <c r="C16" s="142"/>
      <c r="D16" s="142"/>
      <c r="E16" s="142"/>
      <c r="F16" s="142"/>
    </row>
    <row r="17" spans="1:6" s="112" customFormat="1" ht="11.25" customHeight="1">
      <c r="A17" s="112" t="s">
        <v>205</v>
      </c>
      <c r="B17" s="142"/>
      <c r="C17" s="142"/>
      <c r="D17" s="142"/>
      <c r="E17" s="142"/>
      <c r="F17" s="142"/>
    </row>
    <row r="18" spans="1:6" s="112" customFormat="1" ht="11.25" customHeight="1">
      <c r="A18" s="112" t="s">
        <v>206</v>
      </c>
      <c r="B18" s="142"/>
      <c r="C18" s="142"/>
      <c r="D18" s="142"/>
      <c r="E18" s="142"/>
      <c r="F18" s="142"/>
    </row>
    <row r="19" spans="1:6" ht="11.25" customHeight="1">
      <c r="A19" s="11" t="s">
        <v>207</v>
      </c>
      <c r="B19" s="16"/>
      <c r="C19" s="16"/>
      <c r="D19" s="16"/>
      <c r="E19" s="16"/>
      <c r="F19" s="16"/>
    </row>
    <row r="20" spans="1:256" s="11" customFormat="1" ht="11.25" customHeight="1">
      <c r="A20" s="115" t="s">
        <v>174</v>
      </c>
      <c r="IU20"/>
      <c r="IV20"/>
    </row>
    <row r="65536" ht="12.75" customHeight="1"/>
  </sheetData>
  <sheetProtection selectLockedCells="1" selectUnlockedCells="1"/>
  <mergeCells count="9">
    <mergeCell ref="A1:G1"/>
    <mergeCell ref="A3:A5"/>
    <mergeCell ref="B3:F3"/>
    <mergeCell ref="B4:B5"/>
    <mergeCell ref="C4:C5"/>
    <mergeCell ref="D4:D5"/>
    <mergeCell ref="E4:E5"/>
    <mergeCell ref="F4:F5"/>
    <mergeCell ref="B10:F10"/>
  </mergeCells>
  <hyperlinks>
    <hyperlink ref="J2" r:id="rId1" display="Vai all'i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2020-05-25T12:00:52Z</cp:lastPrinted>
  <dcterms:created xsi:type="dcterms:W3CDTF">2010-02-15T09:15:26Z</dcterms:created>
  <dcterms:modified xsi:type="dcterms:W3CDTF">2020-06-15T14:47:27Z</dcterms:modified>
  <cp:category/>
  <cp:version/>
  <cp:contentType/>
  <cp:contentStatus/>
  <cp:revision>37</cp:revision>
</cp:coreProperties>
</file>