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0" windowWidth="20730" windowHeight="11760" tabRatio="748" activeTab="1"/>
  </bookViews>
  <sheets>
    <sheet name="Scheda Generale" sheetId="18" r:id="rId1"/>
    <sheet name="Curve Granulometrica generale" sheetId="14" r:id="rId2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2" i="18" l="1"/>
  <c r="N82" i="18"/>
  <c r="O82" i="18"/>
  <c r="P82" i="18"/>
  <c r="Q82" i="18"/>
  <c r="R82" i="18"/>
  <c r="S82" i="18"/>
  <c r="T82" i="18"/>
  <c r="U82" i="18"/>
  <c r="D84" i="18"/>
  <c r="J80" i="18"/>
  <c r="E12" i="18"/>
  <c r="F84" i="18"/>
  <c r="F115" i="18"/>
  <c r="G84" i="18"/>
  <c r="H84" i="18"/>
  <c r="I84" i="18"/>
  <c r="C85" i="18"/>
  <c r="D85" i="18"/>
  <c r="F85" i="18"/>
  <c r="G85" i="18"/>
  <c r="H85" i="18"/>
  <c r="I85" i="18"/>
  <c r="C86" i="18"/>
  <c r="D86" i="18"/>
  <c r="F86" i="18"/>
  <c r="G86" i="18"/>
  <c r="H86" i="18"/>
  <c r="I86" i="18"/>
  <c r="C87" i="18"/>
  <c r="D87" i="18"/>
  <c r="F87" i="18"/>
  <c r="G87" i="18"/>
  <c r="H87" i="18"/>
  <c r="I87" i="18"/>
  <c r="C88" i="18"/>
  <c r="D88" i="18"/>
  <c r="F88" i="18"/>
  <c r="G88" i="18"/>
  <c r="H88" i="18"/>
  <c r="I88" i="18"/>
  <c r="C89" i="18"/>
  <c r="D89" i="18"/>
  <c r="F89" i="18"/>
  <c r="G89" i="18"/>
  <c r="H89" i="18"/>
  <c r="I89" i="18"/>
  <c r="C90" i="18"/>
  <c r="D90" i="18"/>
  <c r="F90" i="18"/>
  <c r="G90" i="18"/>
  <c r="H90" i="18"/>
  <c r="I90" i="18"/>
  <c r="C91" i="18"/>
  <c r="D91" i="18"/>
  <c r="F91" i="18"/>
  <c r="G91" i="18"/>
  <c r="H91" i="18"/>
  <c r="I91" i="18"/>
  <c r="C92" i="18"/>
  <c r="D92" i="18"/>
  <c r="F92" i="18"/>
  <c r="G92" i="18"/>
  <c r="H92" i="18"/>
  <c r="I92" i="18"/>
  <c r="C93" i="18"/>
  <c r="D93" i="18"/>
  <c r="F93" i="18"/>
  <c r="G93" i="18"/>
  <c r="H93" i="18"/>
  <c r="I93" i="18"/>
  <c r="C94" i="18"/>
  <c r="D94" i="18"/>
  <c r="F94" i="18"/>
  <c r="G94" i="18"/>
  <c r="H94" i="18"/>
  <c r="I94" i="18"/>
  <c r="C95" i="18"/>
  <c r="D95" i="18"/>
  <c r="F95" i="18"/>
  <c r="G95" i="18"/>
  <c r="H95" i="18"/>
  <c r="I95" i="18"/>
  <c r="C96" i="18"/>
  <c r="D96" i="18"/>
  <c r="F96" i="18"/>
  <c r="G96" i="18"/>
  <c r="H96" i="18"/>
  <c r="I96" i="18"/>
  <c r="C97" i="18"/>
  <c r="D97" i="18"/>
  <c r="F97" i="18"/>
  <c r="G97" i="18"/>
  <c r="H97" i="18"/>
  <c r="I97" i="18"/>
  <c r="C98" i="18"/>
  <c r="D98" i="18"/>
  <c r="F98" i="18"/>
  <c r="G98" i="18"/>
  <c r="H98" i="18"/>
  <c r="I98" i="18"/>
  <c r="C99" i="18"/>
  <c r="D99" i="18"/>
  <c r="F99" i="18"/>
  <c r="G99" i="18"/>
  <c r="H99" i="18"/>
  <c r="I99" i="18"/>
  <c r="C100" i="18"/>
  <c r="D100" i="18"/>
  <c r="F100" i="18"/>
  <c r="G100" i="18"/>
  <c r="H100" i="18"/>
  <c r="I100" i="18"/>
  <c r="C101" i="18"/>
  <c r="D101" i="18"/>
  <c r="F101" i="18"/>
  <c r="G101" i="18"/>
  <c r="H101" i="18"/>
  <c r="I101" i="18"/>
  <c r="C102" i="18"/>
  <c r="D102" i="18"/>
  <c r="F102" i="18"/>
  <c r="G102" i="18"/>
  <c r="H102" i="18"/>
  <c r="I102" i="18"/>
  <c r="C103" i="18"/>
  <c r="D103" i="18"/>
  <c r="F103" i="18"/>
  <c r="G103" i="18"/>
  <c r="H103" i="18"/>
  <c r="I103" i="18"/>
  <c r="C104" i="18"/>
  <c r="D104" i="18"/>
  <c r="F104" i="18"/>
  <c r="G104" i="18"/>
  <c r="H104" i="18"/>
  <c r="I104" i="18"/>
  <c r="C105" i="18"/>
  <c r="D105" i="18"/>
  <c r="F105" i="18"/>
  <c r="G105" i="18"/>
  <c r="H105" i="18"/>
  <c r="I105" i="18"/>
  <c r="C106" i="18"/>
  <c r="D106" i="18"/>
  <c r="F106" i="18"/>
  <c r="G106" i="18"/>
  <c r="H106" i="18"/>
  <c r="I106" i="18"/>
  <c r="C107" i="18"/>
  <c r="D107" i="18"/>
  <c r="F107" i="18"/>
  <c r="G107" i="18"/>
  <c r="H107" i="18"/>
  <c r="I107" i="18"/>
  <c r="C108" i="18"/>
  <c r="D108" i="18"/>
  <c r="F108" i="18"/>
  <c r="G108" i="18"/>
  <c r="H108" i="18"/>
  <c r="I108" i="18"/>
  <c r="C109" i="18"/>
  <c r="D109" i="18"/>
  <c r="F109" i="18"/>
  <c r="G109" i="18"/>
  <c r="H109" i="18"/>
  <c r="I109" i="18"/>
  <c r="C110" i="18"/>
  <c r="D110" i="18"/>
  <c r="F110" i="18"/>
  <c r="G110" i="18"/>
  <c r="H110" i="18"/>
  <c r="I110" i="18"/>
  <c r="C111" i="18"/>
  <c r="D111" i="18"/>
  <c r="F111" i="18"/>
  <c r="G111" i="18"/>
  <c r="H111" i="18"/>
  <c r="I111" i="18"/>
  <c r="C112" i="18"/>
  <c r="D112" i="18"/>
  <c r="F112" i="18"/>
  <c r="G112" i="18"/>
  <c r="H112" i="18"/>
  <c r="I112" i="18"/>
  <c r="C113" i="18"/>
  <c r="D113" i="18"/>
  <c r="F113" i="18"/>
  <c r="G113" i="18"/>
  <c r="H113" i="18"/>
  <c r="I113" i="18"/>
  <c r="C114" i="18"/>
  <c r="D114" i="18"/>
  <c r="F114" i="18"/>
  <c r="G114" i="18"/>
  <c r="H114" i="18"/>
  <c r="I114" i="18"/>
  <c r="E115" i="18"/>
  <c r="G115" i="18"/>
  <c r="H115" i="18"/>
  <c r="I115" i="18"/>
  <c r="D119" i="18"/>
  <c r="C120" i="18"/>
  <c r="D120" i="18"/>
  <c r="C121" i="18"/>
  <c r="D121" i="18"/>
  <c r="C122" i="18"/>
  <c r="D122" i="18"/>
  <c r="C123" i="18"/>
  <c r="D123" i="18"/>
  <c r="C124" i="18"/>
  <c r="D124" i="18"/>
  <c r="C125" i="18"/>
  <c r="D125" i="18"/>
  <c r="C126" i="18"/>
  <c r="D126" i="18"/>
  <c r="C127" i="18"/>
  <c r="D127" i="18"/>
  <c r="C128" i="18"/>
  <c r="D128" i="18"/>
  <c r="C129" i="18"/>
  <c r="D129" i="18"/>
  <c r="C130" i="18"/>
  <c r="D130" i="18"/>
  <c r="C131" i="18"/>
  <c r="D131" i="18"/>
  <c r="C132" i="18"/>
  <c r="D132" i="18"/>
  <c r="C133" i="18"/>
  <c r="D133" i="18"/>
  <c r="C134" i="18"/>
  <c r="D134" i="18"/>
  <c r="C135" i="18"/>
  <c r="D135" i="18"/>
  <c r="C136" i="18"/>
  <c r="D136" i="18"/>
  <c r="C137" i="18"/>
  <c r="D137" i="18"/>
  <c r="C138" i="18"/>
  <c r="D138" i="18"/>
  <c r="C139" i="18"/>
  <c r="D139" i="18"/>
  <c r="C140" i="18"/>
  <c r="D140" i="18"/>
  <c r="C141" i="18"/>
  <c r="D141" i="18"/>
  <c r="C142" i="18"/>
  <c r="D142" i="18"/>
  <c r="C143" i="18"/>
  <c r="D143" i="18"/>
  <c r="C144" i="18"/>
  <c r="D144" i="18"/>
  <c r="C145" i="18"/>
  <c r="D145" i="18"/>
  <c r="C146" i="18"/>
  <c r="D146" i="18"/>
  <c r="C147" i="18"/>
  <c r="D147" i="18"/>
  <c r="C148" i="18"/>
  <c r="D148" i="18"/>
  <c r="C149" i="18"/>
  <c r="D149" i="18"/>
  <c r="D154" i="18"/>
  <c r="F154" i="18"/>
  <c r="F185" i="18"/>
  <c r="G154" i="18"/>
  <c r="H154" i="18"/>
  <c r="I154" i="18"/>
  <c r="C155" i="18"/>
  <c r="D155" i="18"/>
  <c r="F155" i="18"/>
  <c r="G155" i="18"/>
  <c r="H155" i="18"/>
  <c r="I155" i="18"/>
  <c r="C156" i="18"/>
  <c r="D156" i="18"/>
  <c r="F156" i="18"/>
  <c r="G156" i="18"/>
  <c r="H156" i="18"/>
  <c r="I156" i="18"/>
  <c r="C157" i="18"/>
  <c r="D157" i="18"/>
  <c r="F157" i="18"/>
  <c r="G157" i="18"/>
  <c r="H157" i="18"/>
  <c r="I157" i="18"/>
  <c r="C158" i="18"/>
  <c r="D158" i="18"/>
  <c r="F158" i="18"/>
  <c r="G158" i="18"/>
  <c r="H158" i="18"/>
  <c r="I158" i="18"/>
  <c r="C159" i="18"/>
  <c r="D159" i="18"/>
  <c r="F159" i="18"/>
  <c r="G159" i="18"/>
  <c r="H159" i="18"/>
  <c r="I159" i="18"/>
  <c r="C160" i="18"/>
  <c r="D160" i="18"/>
  <c r="F160" i="18"/>
  <c r="G160" i="18"/>
  <c r="H160" i="18"/>
  <c r="I160" i="18"/>
  <c r="C161" i="18"/>
  <c r="D161" i="18"/>
  <c r="F161" i="18"/>
  <c r="G161" i="18"/>
  <c r="H161" i="18"/>
  <c r="I161" i="18"/>
  <c r="C162" i="18"/>
  <c r="D162" i="18"/>
  <c r="F162" i="18"/>
  <c r="G162" i="18"/>
  <c r="H162" i="18"/>
  <c r="I162" i="18"/>
  <c r="C163" i="18"/>
  <c r="D163" i="18"/>
  <c r="F163" i="18"/>
  <c r="G163" i="18"/>
  <c r="H163" i="18"/>
  <c r="I163" i="18"/>
  <c r="C164" i="18"/>
  <c r="D164" i="18"/>
  <c r="F164" i="18"/>
  <c r="G164" i="18"/>
  <c r="H164" i="18"/>
  <c r="I164" i="18"/>
  <c r="C165" i="18"/>
  <c r="D165" i="18"/>
  <c r="F165" i="18"/>
  <c r="G165" i="18"/>
  <c r="H165" i="18"/>
  <c r="I165" i="18"/>
  <c r="C166" i="18"/>
  <c r="D166" i="18"/>
  <c r="F166" i="18"/>
  <c r="G166" i="18"/>
  <c r="H166" i="18"/>
  <c r="I166" i="18"/>
  <c r="C167" i="18"/>
  <c r="D167" i="18"/>
  <c r="F167" i="18"/>
  <c r="G167" i="18"/>
  <c r="H167" i="18"/>
  <c r="I167" i="18"/>
  <c r="C168" i="18"/>
  <c r="D168" i="18"/>
  <c r="F168" i="18"/>
  <c r="G168" i="18"/>
  <c r="H168" i="18"/>
  <c r="I168" i="18"/>
  <c r="C169" i="18"/>
  <c r="D169" i="18"/>
  <c r="F169" i="18"/>
  <c r="G169" i="18"/>
  <c r="H169" i="18"/>
  <c r="I169" i="18"/>
  <c r="C170" i="18"/>
  <c r="D170" i="18"/>
  <c r="F170" i="18"/>
  <c r="G170" i="18"/>
  <c r="H170" i="18"/>
  <c r="I170" i="18"/>
  <c r="C171" i="18"/>
  <c r="D171" i="18"/>
  <c r="F171" i="18"/>
  <c r="G171" i="18"/>
  <c r="H171" i="18"/>
  <c r="I171" i="18"/>
  <c r="C172" i="18"/>
  <c r="D172" i="18"/>
  <c r="F172" i="18"/>
  <c r="G172" i="18"/>
  <c r="H172" i="18"/>
  <c r="I172" i="18"/>
  <c r="C173" i="18"/>
  <c r="D173" i="18"/>
  <c r="F173" i="18"/>
  <c r="G173" i="18"/>
  <c r="H173" i="18"/>
  <c r="I173" i="18"/>
  <c r="C174" i="18"/>
  <c r="D174" i="18"/>
  <c r="F174" i="18"/>
  <c r="G174" i="18"/>
  <c r="H174" i="18"/>
  <c r="I174" i="18"/>
  <c r="C175" i="18"/>
  <c r="D175" i="18"/>
  <c r="F175" i="18"/>
  <c r="G175" i="18"/>
  <c r="H175" i="18"/>
  <c r="I175" i="18"/>
  <c r="C176" i="18"/>
  <c r="D176" i="18"/>
  <c r="F176" i="18"/>
  <c r="G176" i="18"/>
  <c r="H176" i="18"/>
  <c r="I176" i="18"/>
  <c r="C177" i="18"/>
  <c r="D177" i="18"/>
  <c r="F177" i="18"/>
  <c r="G177" i="18"/>
  <c r="H177" i="18"/>
  <c r="I177" i="18"/>
  <c r="C178" i="18"/>
  <c r="D178" i="18"/>
  <c r="F178" i="18"/>
  <c r="G178" i="18"/>
  <c r="H178" i="18"/>
  <c r="I178" i="18"/>
  <c r="C179" i="18"/>
  <c r="D179" i="18"/>
  <c r="F179" i="18"/>
  <c r="G179" i="18"/>
  <c r="H179" i="18"/>
  <c r="I179" i="18"/>
  <c r="C180" i="18"/>
  <c r="D180" i="18"/>
  <c r="F180" i="18"/>
  <c r="G180" i="18"/>
  <c r="H180" i="18"/>
  <c r="I180" i="18"/>
  <c r="C181" i="18"/>
  <c r="D181" i="18"/>
  <c r="F181" i="18"/>
  <c r="G181" i="18"/>
  <c r="H181" i="18"/>
  <c r="I181" i="18"/>
  <c r="C182" i="18"/>
  <c r="D182" i="18"/>
  <c r="F182" i="18"/>
  <c r="G182" i="18"/>
  <c r="H182" i="18"/>
  <c r="I182" i="18"/>
  <c r="C183" i="18"/>
  <c r="D183" i="18"/>
  <c r="F183" i="18"/>
  <c r="G183" i="18"/>
  <c r="H183" i="18"/>
  <c r="I183" i="18"/>
  <c r="C184" i="18"/>
  <c r="D184" i="18"/>
  <c r="F184" i="18"/>
  <c r="G184" i="18"/>
  <c r="H184" i="18"/>
  <c r="I184" i="18"/>
  <c r="E185" i="18"/>
  <c r="G185" i="18"/>
  <c r="H185" i="18"/>
  <c r="I185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40" i="18"/>
  <c r="U38" i="18"/>
  <c r="T38" i="18"/>
  <c r="S38" i="18"/>
  <c r="R38" i="18"/>
  <c r="Q38" i="18"/>
  <c r="P38" i="18"/>
  <c r="O38" i="18"/>
  <c r="N38" i="18"/>
  <c r="M38" i="18"/>
  <c r="J36" i="18"/>
  <c r="D36" i="18"/>
  <c r="J35" i="18"/>
  <c r="D35" i="18"/>
  <c r="J34" i="18"/>
  <c r="D34" i="18"/>
  <c r="J33" i="18"/>
  <c r="D33" i="18"/>
  <c r="J32" i="18"/>
  <c r="D32" i="18"/>
  <c r="J31" i="18"/>
  <c r="D31" i="18"/>
  <c r="J30" i="18"/>
  <c r="D30" i="18"/>
  <c r="I29" i="18"/>
  <c r="J29" i="18"/>
  <c r="C29" i="18"/>
  <c r="D29" i="18"/>
  <c r="I28" i="18"/>
  <c r="J28" i="18"/>
  <c r="C28" i="18"/>
  <c r="D28" i="18"/>
  <c r="I27" i="18"/>
  <c r="J27" i="18"/>
  <c r="C27" i="18"/>
  <c r="D27" i="18"/>
  <c r="I26" i="18"/>
  <c r="J26" i="18"/>
  <c r="C26" i="18"/>
  <c r="D26" i="18"/>
  <c r="I25" i="18"/>
  <c r="J25" i="18"/>
  <c r="C25" i="18"/>
  <c r="D25" i="18"/>
  <c r="I24" i="18"/>
  <c r="J24" i="18"/>
  <c r="C24" i="18"/>
  <c r="D24" i="18"/>
  <c r="I23" i="18"/>
  <c r="J23" i="18"/>
  <c r="C23" i="18"/>
  <c r="D23" i="18"/>
  <c r="I22" i="18"/>
  <c r="J22" i="18"/>
  <c r="C22" i="18"/>
  <c r="D22" i="18"/>
  <c r="I21" i="18"/>
  <c r="J21" i="18"/>
  <c r="C21" i="18"/>
  <c r="D21" i="18"/>
  <c r="I20" i="18"/>
  <c r="J20" i="18"/>
  <c r="C20" i="18"/>
  <c r="D20" i="18"/>
  <c r="G80" i="18"/>
  <c r="H80" i="18"/>
  <c r="I80" i="18"/>
  <c r="G76" i="18"/>
  <c r="H76" i="18"/>
  <c r="G72" i="18"/>
  <c r="H72" i="18"/>
  <c r="G78" i="18"/>
  <c r="H78" i="18"/>
  <c r="G42" i="18"/>
  <c r="G74" i="18"/>
  <c r="H74" i="18"/>
  <c r="G41" i="18"/>
  <c r="G59" i="18"/>
  <c r="G66" i="18"/>
  <c r="G70" i="18"/>
  <c r="G79" i="18"/>
  <c r="H79" i="18"/>
  <c r="G77" i="18"/>
  <c r="H77" i="18"/>
  <c r="G73" i="18"/>
  <c r="H73" i="18"/>
  <c r="G44" i="18"/>
  <c r="G45" i="18"/>
  <c r="G47" i="18"/>
  <c r="G49" i="18"/>
  <c r="G51" i="18"/>
  <c r="G53" i="18"/>
  <c r="G55" i="18"/>
  <c r="G57" i="18"/>
  <c r="G60" i="18"/>
  <c r="G62" i="18"/>
  <c r="G64" i="18"/>
  <c r="G67" i="18"/>
  <c r="G69" i="18"/>
  <c r="G71" i="18"/>
  <c r="H71" i="18"/>
  <c r="G43" i="18"/>
  <c r="G46" i="18"/>
  <c r="G48" i="18"/>
  <c r="G50" i="18"/>
  <c r="G52" i="18"/>
  <c r="G54" i="18"/>
  <c r="G56" i="18"/>
  <c r="G58" i="18"/>
  <c r="G61" i="18"/>
  <c r="G63" i="18"/>
  <c r="G65" i="18"/>
  <c r="G68" i="18"/>
  <c r="G75" i="18"/>
  <c r="H75" i="18"/>
  <c r="G40" i="18"/>
  <c r="G36" i="18"/>
  <c r="F133" i="18"/>
  <c r="H54" i="18"/>
  <c r="F128" i="18"/>
  <c r="H49" i="18"/>
  <c r="H66" i="18"/>
  <c r="F145" i="18"/>
  <c r="S80" i="18"/>
  <c r="O80" i="18"/>
  <c r="Q80" i="18"/>
  <c r="I79" i="18"/>
  <c r="U80" i="18"/>
  <c r="R80" i="18"/>
  <c r="T80" i="18"/>
  <c r="P80" i="18"/>
  <c r="M80" i="18"/>
  <c r="N80" i="18"/>
  <c r="H56" i="18"/>
  <c r="F135" i="18"/>
  <c r="H69" i="18"/>
  <c r="F148" i="18"/>
  <c r="F130" i="18"/>
  <c r="H51" i="18"/>
  <c r="F149" i="18"/>
  <c r="H70" i="18"/>
  <c r="G35" i="18"/>
  <c r="H58" i="18"/>
  <c r="F137" i="18"/>
  <c r="H53" i="18"/>
  <c r="F132" i="18"/>
  <c r="H40" i="18"/>
  <c r="F119" i="18"/>
  <c r="H63" i="18"/>
  <c r="F142" i="18"/>
  <c r="F136" i="18"/>
  <c r="H57" i="18"/>
  <c r="H42" i="18"/>
  <c r="F121" i="18"/>
  <c r="H48" i="18"/>
  <c r="F127" i="18"/>
  <c r="H60" i="18"/>
  <c r="F139" i="18"/>
  <c r="F147" i="18"/>
  <c r="H68" i="18"/>
  <c r="F129" i="18"/>
  <c r="H50" i="18"/>
  <c r="F141" i="18"/>
  <c r="H62" i="18"/>
  <c r="F124" i="18"/>
  <c r="H45" i="18"/>
  <c r="F120" i="18"/>
  <c r="H41" i="18"/>
  <c r="F146" i="18"/>
  <c r="H67" i="18"/>
  <c r="H61" i="18"/>
  <c r="F140" i="18"/>
  <c r="H43" i="18"/>
  <c r="F122" i="18"/>
  <c r="H55" i="18"/>
  <c r="F134" i="18"/>
  <c r="F125" i="18"/>
  <c r="H46" i="18"/>
  <c r="F144" i="18"/>
  <c r="H65" i="18"/>
  <c r="H44" i="18"/>
  <c r="F123" i="18"/>
  <c r="H52" i="18"/>
  <c r="F131" i="18"/>
  <c r="F143" i="18"/>
  <c r="H64" i="18"/>
  <c r="H47" i="18"/>
  <c r="F126" i="18"/>
  <c r="F138" i="18"/>
  <c r="H59" i="18"/>
  <c r="G34" i="18"/>
  <c r="R79" i="18"/>
  <c r="N79" i="18"/>
  <c r="U79" i="18"/>
  <c r="M79" i="18"/>
  <c r="I78" i="18"/>
  <c r="T79" i="18"/>
  <c r="S79" i="18"/>
  <c r="O79" i="18"/>
  <c r="Q79" i="18"/>
  <c r="P79" i="18"/>
  <c r="F150" i="18"/>
  <c r="G33" i="18"/>
  <c r="I77" i="18"/>
  <c r="U78" i="18"/>
  <c r="M78" i="18"/>
  <c r="R78" i="18"/>
  <c r="N78" i="18"/>
  <c r="T78" i="18"/>
  <c r="P78" i="18"/>
  <c r="S78" i="18"/>
  <c r="O78" i="18"/>
  <c r="Q78" i="18"/>
  <c r="E150" i="18"/>
  <c r="F29" i="18"/>
  <c r="G29" i="18"/>
  <c r="I128" i="18"/>
  <c r="H130" i="18"/>
  <c r="I119" i="18"/>
  <c r="G142" i="18"/>
  <c r="G121" i="18"/>
  <c r="H127" i="18"/>
  <c r="H141" i="18"/>
  <c r="H146" i="18"/>
  <c r="I140" i="18"/>
  <c r="H123" i="18"/>
  <c r="H143" i="18"/>
  <c r="H134" i="18"/>
  <c r="G126" i="18"/>
  <c r="I135" i="18"/>
  <c r="H137" i="18"/>
  <c r="I132" i="18"/>
  <c r="H136" i="18"/>
  <c r="H140" i="18"/>
  <c r="G130" i="18"/>
  <c r="I142" i="18"/>
  <c r="I127" i="18"/>
  <c r="G131" i="18"/>
  <c r="G129" i="18"/>
  <c r="I120" i="18"/>
  <c r="G125" i="18"/>
  <c r="H131" i="18"/>
  <c r="G148" i="18"/>
  <c r="G137" i="18"/>
  <c r="H132" i="18"/>
  <c r="H121" i="18"/>
  <c r="I147" i="18"/>
  <c r="I124" i="18"/>
  <c r="I146" i="18"/>
  <c r="I143" i="18"/>
  <c r="H142" i="18"/>
  <c r="G127" i="18"/>
  <c r="I125" i="18"/>
  <c r="G124" i="18"/>
  <c r="I123" i="18"/>
  <c r="I145" i="18"/>
  <c r="I130" i="18"/>
  <c r="I136" i="18"/>
  <c r="G140" i="18"/>
  <c r="G144" i="18"/>
  <c r="G141" i="18"/>
  <c r="G133" i="18"/>
  <c r="H145" i="18"/>
  <c r="G135" i="18"/>
  <c r="I148" i="18"/>
  <c r="H149" i="18"/>
  <c r="G132" i="18"/>
  <c r="I121" i="18"/>
  <c r="H139" i="18"/>
  <c r="H129" i="18"/>
  <c r="I141" i="18"/>
  <c r="G120" i="18"/>
  <c r="I122" i="18"/>
  <c r="H125" i="18"/>
  <c r="H144" i="18"/>
  <c r="G138" i="18"/>
  <c r="G128" i="18"/>
  <c r="H135" i="18"/>
  <c r="I137" i="18"/>
  <c r="G119" i="18"/>
  <c r="G147" i="18"/>
  <c r="I144" i="18"/>
  <c r="I131" i="18"/>
  <c r="I138" i="18"/>
  <c r="H133" i="18"/>
  <c r="H128" i="18"/>
  <c r="H148" i="18"/>
  <c r="G149" i="18"/>
  <c r="H119" i="18"/>
  <c r="I139" i="18"/>
  <c r="H147" i="18"/>
  <c r="H124" i="18"/>
  <c r="G146" i="18"/>
  <c r="G134" i="18"/>
  <c r="G123" i="18"/>
  <c r="G143" i="18"/>
  <c r="H138" i="18"/>
  <c r="I129" i="18"/>
  <c r="I134" i="18"/>
  <c r="G145" i="18"/>
  <c r="G136" i="18"/>
  <c r="G139" i="18"/>
  <c r="H120" i="18"/>
  <c r="H122" i="18"/>
  <c r="H126" i="18"/>
  <c r="I133" i="18"/>
  <c r="I149" i="18"/>
  <c r="G122" i="18"/>
  <c r="I126" i="18"/>
  <c r="U77" i="18"/>
  <c r="Q77" i="18"/>
  <c r="M77" i="18"/>
  <c r="S77" i="18"/>
  <c r="O77" i="18"/>
  <c r="P77" i="18"/>
  <c r="R77" i="18"/>
  <c r="N77" i="18"/>
  <c r="T77" i="18"/>
  <c r="I76" i="18"/>
  <c r="G150" i="18"/>
  <c r="S76" i="18"/>
  <c r="O76" i="18"/>
  <c r="I75" i="18"/>
  <c r="T76" i="18"/>
  <c r="P76" i="18"/>
  <c r="U76" i="18"/>
  <c r="Q76" i="18"/>
  <c r="M76" i="18"/>
  <c r="R76" i="18"/>
  <c r="N76" i="18"/>
  <c r="H150" i="18"/>
  <c r="G31" i="18"/>
  <c r="G30" i="18"/>
  <c r="I150" i="18"/>
  <c r="G32" i="18"/>
  <c r="T75" i="18"/>
  <c r="P75" i="18"/>
  <c r="N75" i="18"/>
  <c r="S75" i="18"/>
  <c r="U75" i="18"/>
  <c r="Q75" i="18"/>
  <c r="M75" i="18"/>
  <c r="I74" i="18"/>
  <c r="O75" i="18"/>
  <c r="R75" i="18"/>
  <c r="S74" i="18"/>
  <c r="T74" i="18"/>
  <c r="P74" i="18"/>
  <c r="N74" i="18"/>
  <c r="O74" i="18"/>
  <c r="I73" i="18"/>
  <c r="U74" i="18"/>
  <c r="Q74" i="18"/>
  <c r="M74" i="18"/>
  <c r="R74" i="18"/>
  <c r="S73" i="18"/>
  <c r="O73" i="18"/>
  <c r="U73" i="18"/>
  <c r="Q73" i="18"/>
  <c r="N73" i="18"/>
  <c r="R73" i="18"/>
  <c r="T73" i="18"/>
  <c r="P73" i="18"/>
  <c r="I72" i="18"/>
  <c r="M73" i="18"/>
  <c r="Q72" i="18"/>
  <c r="S72" i="18"/>
  <c r="O72" i="18"/>
  <c r="M72" i="18"/>
  <c r="R72" i="18"/>
  <c r="I71" i="18"/>
  <c r="N72" i="18"/>
  <c r="T72" i="18"/>
  <c r="P72" i="18"/>
  <c r="U72" i="18"/>
  <c r="R71" i="18"/>
  <c r="N71" i="18"/>
  <c r="P71" i="18"/>
  <c r="Q71" i="18"/>
  <c r="I70" i="18"/>
  <c r="S71" i="18"/>
  <c r="O71" i="18"/>
  <c r="T71" i="18"/>
  <c r="U71" i="18"/>
  <c r="M71" i="18"/>
  <c r="I69" i="18"/>
  <c r="R70" i="18"/>
  <c r="N70" i="18"/>
  <c r="P70" i="18"/>
  <c r="Q70" i="18"/>
  <c r="S70" i="18"/>
  <c r="O70" i="18"/>
  <c r="T70" i="18"/>
  <c r="U70" i="18"/>
  <c r="M70" i="18"/>
  <c r="U69" i="18"/>
  <c r="Q69" i="18"/>
  <c r="M69" i="18"/>
  <c r="T69" i="18"/>
  <c r="O69" i="18"/>
  <c r="R69" i="18"/>
  <c r="N69" i="18"/>
  <c r="S69" i="18"/>
  <c r="I68" i="18"/>
  <c r="P69" i="18"/>
  <c r="U68" i="18"/>
  <c r="Q68" i="18"/>
  <c r="M68" i="18"/>
  <c r="I67" i="18"/>
  <c r="S68" i="18"/>
  <c r="O68" i="18"/>
  <c r="R68" i="18"/>
  <c r="N68" i="18"/>
  <c r="T68" i="18"/>
  <c r="P68" i="18"/>
  <c r="T67" i="18"/>
  <c r="P67" i="18"/>
  <c r="R67" i="18"/>
  <c r="I66" i="18"/>
  <c r="U67" i="18"/>
  <c r="Q67" i="18"/>
  <c r="M67" i="18"/>
  <c r="S67" i="18"/>
  <c r="N67" i="18"/>
  <c r="O67" i="18"/>
  <c r="N66" i="18"/>
  <c r="O66" i="18"/>
  <c r="T66" i="18"/>
  <c r="P66" i="18"/>
  <c r="S66" i="18"/>
  <c r="R66" i="18"/>
  <c r="U66" i="18"/>
  <c r="Q66" i="18"/>
  <c r="M66" i="18"/>
  <c r="I65" i="18"/>
  <c r="S65" i="18"/>
  <c r="O65" i="18"/>
  <c r="Q65" i="18"/>
  <c r="T65" i="18"/>
  <c r="P65" i="18"/>
  <c r="U65" i="18"/>
  <c r="M65" i="18"/>
  <c r="N65" i="18"/>
  <c r="I64" i="18"/>
  <c r="R65" i="18"/>
  <c r="R64" i="18"/>
  <c r="S64" i="18"/>
  <c r="O64" i="18"/>
  <c r="U64" i="18"/>
  <c r="N64" i="18"/>
  <c r="I63" i="18"/>
  <c r="M64" i="18"/>
  <c r="T64" i="18"/>
  <c r="P64" i="18"/>
  <c r="Q64" i="18"/>
  <c r="R63" i="18"/>
  <c r="N63" i="18"/>
  <c r="T63" i="18"/>
  <c r="I62" i="18"/>
  <c r="P63" i="18"/>
  <c r="Q63" i="18"/>
  <c r="S63" i="18"/>
  <c r="O63" i="18"/>
  <c r="U63" i="18"/>
  <c r="M63" i="18"/>
  <c r="I61" i="18"/>
  <c r="U62" i="18"/>
  <c r="R62" i="18"/>
  <c r="N62" i="18"/>
  <c r="T62" i="18"/>
  <c r="Q62" i="18"/>
  <c r="M62" i="18"/>
  <c r="S62" i="18"/>
  <c r="O62" i="18"/>
  <c r="P62" i="18"/>
  <c r="Q61" i="18"/>
  <c r="M61" i="18"/>
  <c r="O61" i="18"/>
  <c r="P61" i="18"/>
  <c r="I60" i="18"/>
  <c r="S61" i="18"/>
  <c r="U61" i="18"/>
  <c r="R61" i="18"/>
  <c r="N61" i="18"/>
  <c r="T61" i="18"/>
  <c r="Q60" i="18"/>
  <c r="M60" i="18"/>
  <c r="S60" i="18"/>
  <c r="O60" i="18"/>
  <c r="T60" i="18"/>
  <c r="P60" i="18"/>
  <c r="R60" i="18"/>
  <c r="N60" i="18"/>
  <c r="U60" i="18"/>
  <c r="I59" i="18"/>
  <c r="U59" i="18"/>
  <c r="T59" i="18"/>
  <c r="P59" i="18"/>
  <c r="N59" i="18"/>
  <c r="S59" i="18"/>
  <c r="R59" i="18"/>
  <c r="O59" i="18"/>
  <c r="Q59" i="18"/>
  <c r="M59" i="18"/>
  <c r="I58" i="18"/>
  <c r="I57" i="18"/>
  <c r="R58" i="18"/>
  <c r="U58" i="18"/>
  <c r="T58" i="18"/>
  <c r="P58" i="18"/>
  <c r="N58" i="18"/>
  <c r="Q58" i="18"/>
  <c r="M58" i="18"/>
  <c r="S58" i="18"/>
  <c r="O58" i="18"/>
  <c r="S57" i="18"/>
  <c r="O57" i="18"/>
  <c r="Q57" i="18"/>
  <c r="M57" i="18"/>
  <c r="R57" i="18"/>
  <c r="U57" i="18"/>
  <c r="T57" i="18"/>
  <c r="P57" i="18"/>
  <c r="I56" i="18"/>
  <c r="N57" i="18"/>
  <c r="M56" i="18"/>
  <c r="N56" i="18"/>
  <c r="S56" i="18"/>
  <c r="O56" i="18"/>
  <c r="I55" i="18"/>
  <c r="Q56" i="18"/>
  <c r="U56" i="18"/>
  <c r="T56" i="18"/>
  <c r="P56" i="18"/>
  <c r="R56" i="18"/>
  <c r="R55" i="18"/>
  <c r="N55" i="18"/>
  <c r="P55" i="18"/>
  <c r="M55" i="18"/>
  <c r="I54" i="18"/>
  <c r="T55" i="18"/>
  <c r="S55" i="18"/>
  <c r="O55" i="18"/>
  <c r="U55" i="18"/>
  <c r="Q55" i="18"/>
  <c r="I53" i="18"/>
  <c r="U54" i="18"/>
  <c r="P54" i="18"/>
  <c r="Q54" i="18"/>
  <c r="R54" i="18"/>
  <c r="N54" i="18"/>
  <c r="M54" i="18"/>
  <c r="S54" i="18"/>
  <c r="O54" i="18"/>
  <c r="T54" i="18"/>
  <c r="Q53" i="18"/>
  <c r="M53" i="18"/>
  <c r="S53" i="18"/>
  <c r="O53" i="18"/>
  <c r="T53" i="18"/>
  <c r="P53" i="18"/>
  <c r="I52" i="18"/>
  <c r="U53" i="18"/>
  <c r="R53" i="18"/>
  <c r="N53" i="18"/>
  <c r="Q52" i="18"/>
  <c r="M52" i="18"/>
  <c r="U52" i="18"/>
  <c r="P52" i="18"/>
  <c r="I51" i="18"/>
  <c r="T52" i="18"/>
  <c r="R52" i="18"/>
  <c r="N52" i="18"/>
  <c r="S52" i="18"/>
  <c r="O52" i="18"/>
  <c r="T51" i="18"/>
  <c r="P51" i="18"/>
  <c r="O51" i="18"/>
  <c r="U51" i="18"/>
  <c r="N51" i="18"/>
  <c r="Q51" i="18"/>
  <c r="M51" i="18"/>
  <c r="R51" i="18"/>
  <c r="I50" i="18"/>
  <c r="S51" i="18"/>
  <c r="U50" i="18"/>
  <c r="T50" i="18"/>
  <c r="P50" i="18"/>
  <c r="I49" i="18"/>
  <c r="R50" i="18"/>
  <c r="S50" i="18"/>
  <c r="O50" i="18"/>
  <c r="Q50" i="18"/>
  <c r="M50" i="18"/>
  <c r="N50" i="18"/>
  <c r="S49" i="18"/>
  <c r="O49" i="18"/>
  <c r="U49" i="18"/>
  <c r="M49" i="18"/>
  <c r="N49" i="18"/>
  <c r="T49" i="18"/>
  <c r="P49" i="18"/>
  <c r="Q49" i="18"/>
  <c r="R49" i="18"/>
  <c r="I48" i="18"/>
  <c r="Q48" i="18"/>
  <c r="S48" i="18"/>
  <c r="O48" i="18"/>
  <c r="I47" i="18"/>
  <c r="U48" i="18"/>
  <c r="R48" i="18"/>
  <c r="T48" i="18"/>
  <c r="P48" i="18"/>
  <c r="M48" i="18"/>
  <c r="N48" i="18"/>
  <c r="R47" i="18"/>
  <c r="N47" i="18"/>
  <c r="Q47" i="18"/>
  <c r="I46" i="18"/>
  <c r="P47" i="18"/>
  <c r="S47" i="18"/>
  <c r="O47" i="18"/>
  <c r="T47" i="18"/>
  <c r="U47" i="18"/>
  <c r="M47" i="18"/>
  <c r="I45" i="18"/>
  <c r="T46" i="18"/>
  <c r="M46" i="18"/>
  <c r="R46" i="18"/>
  <c r="N46" i="18"/>
  <c r="P46" i="18"/>
  <c r="S46" i="18"/>
  <c r="O46" i="18"/>
  <c r="U46" i="18"/>
  <c r="Q46" i="18"/>
  <c r="Q45" i="18"/>
  <c r="M45" i="18"/>
  <c r="U45" i="18"/>
  <c r="R45" i="18"/>
  <c r="N45" i="18"/>
  <c r="S45" i="18"/>
  <c r="O45" i="18"/>
  <c r="T45" i="18"/>
  <c r="I44" i="18"/>
  <c r="P45" i="18"/>
  <c r="S44" i="18"/>
  <c r="O44" i="18"/>
  <c r="U44" i="18"/>
  <c r="P44" i="18"/>
  <c r="Q44" i="18"/>
  <c r="M44" i="18"/>
  <c r="I43" i="18"/>
  <c r="T44" i="18"/>
  <c r="R44" i="18"/>
  <c r="N44" i="18"/>
  <c r="T43" i="18"/>
  <c r="P43" i="18"/>
  <c r="I42" i="18"/>
  <c r="R43" i="18"/>
  <c r="S43" i="18"/>
  <c r="Q43" i="18"/>
  <c r="M43" i="18"/>
  <c r="N43" i="18"/>
  <c r="O43" i="18"/>
  <c r="U43" i="18"/>
  <c r="U42" i="18"/>
  <c r="T42" i="18"/>
  <c r="P42" i="18"/>
  <c r="N42" i="18"/>
  <c r="S42" i="18"/>
  <c r="O42" i="18"/>
  <c r="I41" i="18"/>
  <c r="Q42" i="18"/>
  <c r="M42" i="18"/>
  <c r="R42" i="18"/>
  <c r="S41" i="18"/>
  <c r="O41" i="18"/>
  <c r="N41" i="18"/>
  <c r="U41" i="18"/>
  <c r="Q41" i="18"/>
  <c r="T41" i="18"/>
  <c r="P41" i="18"/>
  <c r="M41" i="18"/>
  <c r="I40" i="18"/>
  <c r="R41" i="18"/>
  <c r="S40" i="18"/>
  <c r="S81" i="18"/>
  <c r="F22" i="18"/>
  <c r="G22" i="18"/>
  <c r="O40" i="18"/>
  <c r="O81" i="18"/>
  <c r="F26" i="18"/>
  <c r="G26" i="18"/>
  <c r="Q40" i="18"/>
  <c r="Q81" i="18"/>
  <c r="F24" i="18"/>
  <c r="G24" i="18"/>
  <c r="R40" i="18"/>
  <c r="R81" i="18"/>
  <c r="F23" i="18"/>
  <c r="G23" i="18"/>
  <c r="U40" i="18"/>
  <c r="U81" i="18"/>
  <c r="F20" i="18"/>
  <c r="G20" i="18"/>
  <c r="M40" i="18"/>
  <c r="M81" i="18"/>
  <c r="F28" i="18"/>
  <c r="G28" i="18"/>
  <c r="N40" i="18"/>
  <c r="N81" i="18"/>
  <c r="F27" i="18"/>
  <c r="G27" i="18"/>
  <c r="T40" i="18"/>
  <c r="T81" i="18"/>
  <c r="F21" i="18"/>
  <c r="G21" i="18"/>
  <c r="P40" i="18"/>
  <c r="P81" i="18"/>
  <c r="F25" i="18"/>
  <c r="G25" i="18"/>
</calcChain>
</file>

<file path=xl/sharedStrings.xml><?xml version="1.0" encoding="utf-8"?>
<sst xmlns="http://schemas.openxmlformats.org/spreadsheetml/2006/main" count="151" uniqueCount="77">
  <si>
    <t xml:space="preserve">quantità </t>
  </si>
  <si>
    <t>D (mm)</t>
  </si>
  <si>
    <t>freq. rel.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</si>
  <si>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</si>
  <si>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</si>
  <si>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</si>
  <si>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</si>
  <si>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</si>
  <si>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</si>
  <si>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</si>
  <si>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</si>
  <si>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</si>
  <si>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</si>
  <si>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</si>
  <si>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</si>
  <si>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</si>
  <si>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</si>
  <si>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</si>
  <si>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</si>
  <si>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</si>
  <si>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</si>
  <si>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</si>
  <si>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</si>
  <si>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</si>
  <si>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</si>
  <si>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</si>
  <si>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</si>
  <si>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</si>
  <si>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</si>
  <si>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</si>
  <si>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</si>
  <si>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</si>
  <si>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</si>
  <si>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</si>
  <si>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</si>
  <si>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</si>
  <si>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</si>
  <si>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</si>
  <si>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</si>
  <si>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</si>
  <si>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</si>
  <si>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</si>
  <si>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</si>
  <si>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</si>
  <si>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</si>
  <si>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</si>
  <si>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</si>
  <si>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</si>
  <si>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</si>
  <si>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</si>
  <si>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</si>
  <si>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</si>
  <si>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</si>
  <si>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</si>
  <si>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</si>
  <si>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</si>
  <si>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</si>
  <si>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</si>
  <si>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</si>
  <si>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</si>
  <si>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</si>
  <si>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</si>
  <si>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</si>
  <si>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</si>
  <si>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</si>
  <si>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</si>
  <si>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</si>
  <si>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</si>
  <si>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</si>
  <si>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</si>
  <si>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</si>
  <si>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</si>
  <si>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</si>
  <si>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</si>
  <si>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stendimenti, strisce parallele al talweg</t>
  </si>
  <si>
    <t>Paganico</t>
  </si>
  <si>
    <t>GR-2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</si>
</sst>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9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9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2" xfId="0" applyFont="1" applyFill="1" applyBorder="1" applyAlignment="1">
      <alignment horizontal="justify" vertical="top" wrapText="1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10" xfId="0" applyFont="1" applyFill="1" applyBorder="1" applyAlignment="1">
      <alignment horizontal="justify" vertical="top" wrapText="1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89015613426999E-2"/>
          <c:y val="4.0677966101694898E-2"/>
          <c:w val="0.91035556180299804"/>
          <c:h val="0.84010753917622105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GR-2 S</c:v>
          </c:tx>
          <c:spPr>
            <a:solidFill>
              <a:schemeClr val="accent3"/>
            </a:solidFill>
          </c:spPr>
          <c:invertIfNegative val="0"/>
          <c:cat>
            <c:numRef>
              <c:f>'Scheda Generale'!$D$40:$D$80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'Scheda Generale'!$H$40:$H$80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0.55555555555555558</c:v>
                </c:pt>
                <c:pt idx="6">
                  <c:v>1.6666666666666667</c:v>
                </c:pt>
                <c:pt idx="7">
                  <c:v>0.55555555555555558</c:v>
                </c:pt>
                <c:pt idx="8">
                  <c:v>0.55555555555555558</c:v>
                </c:pt>
                <c:pt idx="9">
                  <c:v>2.2222222222222223</c:v>
                </c:pt>
                <c:pt idx="10">
                  <c:v>1.1111111111111112</c:v>
                </c:pt>
                <c:pt idx="11">
                  <c:v>6.1111111111111107</c:v>
                </c:pt>
                <c:pt idx="12">
                  <c:v>4.4444444444444446</c:v>
                </c:pt>
                <c:pt idx="13">
                  <c:v>6.666666666666667</c:v>
                </c:pt>
                <c:pt idx="14">
                  <c:v>4.4444444444444446</c:v>
                </c:pt>
                <c:pt idx="15">
                  <c:v>5.5555555555555554</c:v>
                </c:pt>
                <c:pt idx="16">
                  <c:v>13.888888888888889</c:v>
                </c:pt>
                <c:pt idx="17">
                  <c:v>3.8888888888888888</c:v>
                </c:pt>
                <c:pt idx="18">
                  <c:v>13.888888888888889</c:v>
                </c:pt>
                <c:pt idx="19">
                  <c:v>8.8888888888888893</c:v>
                </c:pt>
                <c:pt idx="20">
                  <c:v>15</c:v>
                </c:pt>
                <c:pt idx="21">
                  <c:v>6.666666666666667</c:v>
                </c:pt>
                <c:pt idx="22">
                  <c:v>1.1111111111111112</c:v>
                </c:pt>
                <c:pt idx="23">
                  <c:v>2.7777777777777777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220224"/>
        <c:axId val="14393043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'Scheda Generale'!$I$40:$I$80</c:f>
              <c:numCache>
                <c:formatCode>0.000</c:formatCode>
                <c:ptCount val="41"/>
                <c:pt idx="0">
                  <c:v>100.00000000000001</c:v>
                </c:pt>
                <c:pt idx="1">
                  <c:v>100.00000000000001</c:v>
                </c:pt>
                <c:pt idx="2">
                  <c:v>100.00000000000001</c:v>
                </c:pt>
                <c:pt idx="3">
                  <c:v>100.00000000000001</c:v>
                </c:pt>
                <c:pt idx="4">
                  <c:v>100.00000000000001</c:v>
                </c:pt>
                <c:pt idx="5">
                  <c:v>100.00000000000001</c:v>
                </c:pt>
                <c:pt idx="6">
                  <c:v>99.444444444444457</c:v>
                </c:pt>
                <c:pt idx="7">
                  <c:v>97.777777777777786</c:v>
                </c:pt>
                <c:pt idx="8">
                  <c:v>97.222222222222229</c:v>
                </c:pt>
                <c:pt idx="9">
                  <c:v>96.666666666666671</c:v>
                </c:pt>
                <c:pt idx="10">
                  <c:v>94.444444444444443</c:v>
                </c:pt>
                <c:pt idx="11">
                  <c:v>93.333333333333329</c:v>
                </c:pt>
                <c:pt idx="12">
                  <c:v>87.222222222222214</c:v>
                </c:pt>
                <c:pt idx="13">
                  <c:v>82.777777777777771</c:v>
                </c:pt>
                <c:pt idx="14">
                  <c:v>76.1111111111111</c:v>
                </c:pt>
                <c:pt idx="15">
                  <c:v>71.666666666666657</c:v>
                </c:pt>
                <c:pt idx="16">
                  <c:v>66.1111111111111</c:v>
                </c:pt>
                <c:pt idx="17">
                  <c:v>52.222222222222214</c:v>
                </c:pt>
                <c:pt idx="18">
                  <c:v>48.333333333333329</c:v>
                </c:pt>
                <c:pt idx="19">
                  <c:v>34.444444444444443</c:v>
                </c:pt>
                <c:pt idx="20">
                  <c:v>25.555555555555557</c:v>
                </c:pt>
                <c:pt idx="21">
                  <c:v>10.555555555555555</c:v>
                </c:pt>
                <c:pt idx="22">
                  <c:v>3.8888888888888888</c:v>
                </c:pt>
                <c:pt idx="23">
                  <c:v>2.7777777777777777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20224"/>
        <c:axId val="143930432"/>
      </c:lineChart>
      <c:catAx>
        <c:axId val="12722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GB" sz="14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 sz="1450" baseline="0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GB" sz="12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4393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3043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lang="en-GB" sz="14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 sz="1450" baseline="0"/>
                  <a:t>Passante [%]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GB" sz="12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27220224"/>
        <c:crosses val="autoZero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99"/>
          <c:y val="5.8590014560813003E-2"/>
          <c:w val="0.24521203785785101"/>
          <c:h val="0.16325536444020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lang="en-GB"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9"/>
  <sheetViews>
    <sheetView topLeftCell="A33" workbookViewId="0">
      <selection activeCell="D5" sqref="D5:I8"/>
    </sheetView>
  </sheetViews>
  <sheetFormatPr defaultColWidth="8.7109375" defaultRowHeight="12.75" x14ac:dyDescent="0.2"/>
  <cols>
    <col min="7" max="7" width="8.7109375" style="1"/>
    <col min="10" max="10" width="8.7109375" style="12"/>
    <col min="12" max="12" width="13.7109375" customWidth="1"/>
    <col min="13" max="21" width="9.140625" hidden="1" customWidth="1"/>
  </cols>
  <sheetData>
    <row r="1" spans="1:24" ht="15.75" x14ac:dyDescent="0.2">
      <c r="A1" s="17"/>
      <c r="B1" s="105" t="s">
        <v>73</v>
      </c>
      <c r="C1" s="106"/>
      <c r="D1" s="106"/>
      <c r="E1" s="106"/>
      <c r="F1" s="106"/>
      <c r="G1" s="106"/>
      <c r="H1" s="106"/>
      <c r="I1" s="10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7"/>
      <c r="W1" s="17"/>
      <c r="X1" s="17"/>
    </row>
    <row r="2" spans="1:24" x14ac:dyDescent="0.2">
      <c r="A2" s="17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7"/>
      <c r="W2" s="17"/>
      <c r="X2" s="17"/>
    </row>
    <row r="3" spans="1:24" x14ac:dyDescent="0.2">
      <c r="A3" s="17"/>
      <c r="B3" s="79" t="s">
        <v>21</v>
      </c>
      <c r="C3" s="91"/>
      <c r="D3" s="107" t="s">
        <v>76</v>
      </c>
      <c r="E3" s="107"/>
      <c r="F3" s="107"/>
      <c r="G3" s="107"/>
      <c r="H3" s="107"/>
      <c r="I3" s="107"/>
      <c r="J3" s="76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  <c r="W3" s="17"/>
      <c r="X3" s="17"/>
    </row>
    <row r="4" spans="1:24" x14ac:dyDescent="0.2">
      <c r="A4" s="17"/>
      <c r="B4" s="79" t="s">
        <v>23</v>
      </c>
      <c r="C4" s="91"/>
      <c r="D4" s="108">
        <v>41499</v>
      </c>
      <c r="E4" s="92"/>
      <c r="F4" s="92"/>
      <c r="G4" s="92"/>
      <c r="H4" s="92"/>
      <c r="I4" s="92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  <c r="W4" s="17"/>
      <c r="X4" s="17"/>
    </row>
    <row r="5" spans="1:24" x14ac:dyDescent="0.2">
      <c r="A5" s="17"/>
      <c r="B5" s="94" t="s">
        <v>22</v>
      </c>
      <c r="C5" s="95"/>
      <c r="D5" s="96" t="s">
        <v>75</v>
      </c>
      <c r="E5" s="97"/>
      <c r="F5" s="97"/>
      <c r="G5" s="97"/>
      <c r="H5" s="97"/>
      <c r="I5" s="98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7"/>
      <c r="W5" s="17"/>
      <c r="X5" s="17"/>
    </row>
    <row r="6" spans="1:24" x14ac:dyDescent="0.2">
      <c r="A6" s="17"/>
      <c r="B6" s="95"/>
      <c r="C6" s="95"/>
      <c r="D6" s="99"/>
      <c r="E6" s="100"/>
      <c r="F6" s="100"/>
      <c r="G6" s="100"/>
      <c r="H6" s="100"/>
      <c r="I6" s="101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  <c r="W6" s="17"/>
      <c r="X6" s="17"/>
    </row>
    <row r="7" spans="1:24" x14ac:dyDescent="0.2">
      <c r="A7" s="17"/>
      <c r="B7" s="95"/>
      <c r="C7" s="95"/>
      <c r="D7" s="99"/>
      <c r="E7" s="100"/>
      <c r="F7" s="100"/>
      <c r="G7" s="100"/>
      <c r="H7" s="100"/>
      <c r="I7" s="101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7"/>
      <c r="W7" s="17"/>
      <c r="X7" s="17"/>
    </row>
    <row r="8" spans="1:24" x14ac:dyDescent="0.2">
      <c r="A8" s="17"/>
      <c r="B8" s="95"/>
      <c r="C8" s="95"/>
      <c r="D8" s="102"/>
      <c r="E8" s="103"/>
      <c r="F8" s="103"/>
      <c r="G8" s="103"/>
      <c r="H8" s="103"/>
      <c r="I8" s="104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7"/>
      <c r="W8" s="17"/>
      <c r="X8" s="17"/>
    </row>
    <row r="9" spans="1:24" ht="13.5" x14ac:dyDescent="0.2">
      <c r="A9" s="17"/>
      <c r="B9" s="81" t="s">
        <v>52</v>
      </c>
      <c r="C9" s="81"/>
      <c r="D9" s="81"/>
      <c r="E9" s="81"/>
      <c r="F9" s="81"/>
      <c r="G9" s="81"/>
      <c r="H9" s="81"/>
      <c r="I9" s="81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7"/>
      <c r="W9" s="17"/>
      <c r="X9" s="17"/>
    </row>
    <row r="10" spans="1:24" x14ac:dyDescent="0.2">
      <c r="A10" s="17"/>
      <c r="B10" s="79" t="s">
        <v>25</v>
      </c>
      <c r="C10" s="91"/>
      <c r="D10" s="91"/>
      <c r="E10" s="92" t="s">
        <v>74</v>
      </c>
      <c r="F10" s="92"/>
      <c r="G10" s="92"/>
      <c r="H10" s="92"/>
      <c r="I10" s="92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7"/>
      <c r="W10" s="17"/>
      <c r="X10" s="17"/>
    </row>
    <row r="11" spans="1:24" x14ac:dyDescent="0.2">
      <c r="A11" s="17"/>
      <c r="B11" s="79" t="s">
        <v>24</v>
      </c>
      <c r="C11" s="91"/>
      <c r="D11" s="91"/>
      <c r="E11" s="66"/>
      <c r="F11" s="79" t="s">
        <v>26</v>
      </c>
      <c r="G11" s="91"/>
      <c r="H11" s="91"/>
      <c r="I11" s="66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7"/>
      <c r="W11" s="17"/>
      <c r="X11" s="17"/>
    </row>
    <row r="12" spans="1:24" x14ac:dyDescent="0.2">
      <c r="A12" s="17"/>
      <c r="B12" s="91" t="s">
        <v>27</v>
      </c>
      <c r="C12" s="91"/>
      <c r="D12" s="91"/>
      <c r="E12" s="92">
        <f>J80</f>
        <v>180</v>
      </c>
      <c r="F12" s="92"/>
      <c r="G12" s="92"/>
      <c r="H12" s="92"/>
      <c r="I12" s="92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7"/>
      <c r="W12" s="17"/>
      <c r="X12" s="17"/>
    </row>
    <row r="13" spans="1:24" ht="13.5" x14ac:dyDescent="0.2">
      <c r="A13" s="17"/>
      <c r="B13" s="87" t="s">
        <v>51</v>
      </c>
      <c r="C13" s="87"/>
      <c r="D13" s="87"/>
      <c r="E13" s="87"/>
      <c r="F13" s="87"/>
      <c r="G13" s="87"/>
      <c r="H13" s="87"/>
      <c r="I13" s="8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7"/>
      <c r="W13" s="17"/>
      <c r="X13" s="17"/>
    </row>
    <row r="14" spans="1:24" x14ac:dyDescent="0.2">
      <c r="A14" s="17"/>
      <c r="B14" s="91" t="s">
        <v>28</v>
      </c>
      <c r="C14" s="91"/>
      <c r="D14" s="91"/>
      <c r="E14" s="66">
        <v>0</v>
      </c>
      <c r="F14" s="91" t="s">
        <v>31</v>
      </c>
      <c r="G14" s="91"/>
      <c r="H14" s="91"/>
      <c r="I14" s="66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7"/>
      <c r="W14" s="17"/>
      <c r="X14" s="17"/>
    </row>
    <row r="15" spans="1:24" ht="14.25" x14ac:dyDescent="0.2">
      <c r="A15" s="17"/>
      <c r="B15" s="93" t="s">
        <v>30</v>
      </c>
      <c r="C15" s="91"/>
      <c r="D15" s="91"/>
      <c r="E15" s="66">
        <v>0</v>
      </c>
      <c r="F15" s="91" t="s">
        <v>32</v>
      </c>
      <c r="G15" s="91"/>
      <c r="H15" s="91"/>
      <c r="I15" s="66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7"/>
      <c r="W15" s="17"/>
      <c r="X15" s="17"/>
    </row>
    <row r="16" spans="1:24" x14ac:dyDescent="0.2">
      <c r="A16" s="17"/>
      <c r="B16" s="74" t="s">
        <v>29</v>
      </c>
      <c r="C16" s="66"/>
      <c r="D16" s="90"/>
      <c r="E16" s="90"/>
      <c r="F16" s="91" t="s">
        <v>33</v>
      </c>
      <c r="G16" s="91"/>
      <c r="H16" s="91"/>
      <c r="I16" s="66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7"/>
      <c r="W16" s="17"/>
      <c r="X16" s="17"/>
    </row>
    <row r="17" spans="1:24" x14ac:dyDescent="0.2">
      <c r="A17" s="17"/>
      <c r="B17" s="16"/>
      <c r="C17" s="16"/>
      <c r="D17" s="16"/>
      <c r="E17" s="16"/>
      <c r="F17" s="16"/>
      <c r="G17" s="16"/>
      <c r="H17" s="16"/>
      <c r="I17" s="16"/>
      <c r="J17" s="15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17"/>
      <c r="W17" s="17"/>
      <c r="X17" s="17"/>
    </row>
    <row r="18" spans="1:24" x14ac:dyDescent="0.2">
      <c r="A18" s="17"/>
      <c r="B18" s="84" t="s">
        <v>55</v>
      </c>
      <c r="C18" s="85"/>
      <c r="D18" s="86"/>
      <c r="E18" s="81" t="s">
        <v>53</v>
      </c>
      <c r="F18" s="81"/>
      <c r="G18" s="78"/>
      <c r="H18" s="87" t="s">
        <v>54</v>
      </c>
      <c r="I18" s="88"/>
      <c r="J18" s="89"/>
      <c r="K18" s="17"/>
      <c r="L18" s="17"/>
      <c r="M18" s="17"/>
      <c r="N18" s="17"/>
      <c r="O18" s="17"/>
      <c r="P18" s="17"/>
      <c r="Q18" s="20"/>
      <c r="R18" s="20"/>
      <c r="S18" s="20"/>
      <c r="T18" s="20"/>
      <c r="U18" s="15"/>
      <c r="V18" s="17"/>
      <c r="W18" s="17"/>
      <c r="X18" s="17"/>
    </row>
    <row r="19" spans="1:24" x14ac:dyDescent="0.2">
      <c r="A19" s="17"/>
      <c r="B19" s="41"/>
      <c r="C19" s="42" t="s">
        <v>6</v>
      </c>
      <c r="D19" s="35" t="s">
        <v>1</v>
      </c>
      <c r="E19" s="41"/>
      <c r="F19" s="42" t="s">
        <v>6</v>
      </c>
      <c r="G19" s="35" t="s">
        <v>1</v>
      </c>
      <c r="H19" s="41"/>
      <c r="I19" s="42" t="s">
        <v>6</v>
      </c>
      <c r="J19" s="35" t="s">
        <v>1</v>
      </c>
      <c r="K19" s="17"/>
      <c r="L19" s="17"/>
      <c r="M19" s="17"/>
      <c r="N19" s="17"/>
      <c r="O19" s="17"/>
      <c r="P19" s="17"/>
      <c r="Q19" s="43"/>
      <c r="R19" s="43"/>
      <c r="S19" s="43"/>
      <c r="T19" s="43"/>
      <c r="U19" s="15"/>
      <c r="V19" s="17"/>
      <c r="W19" s="17"/>
      <c r="X19" s="17"/>
    </row>
    <row r="20" spans="1:24" x14ac:dyDescent="0.2">
      <c r="A20" s="17"/>
      <c r="B20" s="73" t="s">
        <v>56</v>
      </c>
      <c r="C20" s="45" t="e">
        <f>U38</f>
        <v>#REF!</v>
      </c>
      <c r="D20" s="48" t="e">
        <f>2^(-C20)</f>
        <v>#REF!</v>
      </c>
      <c r="E20" s="73" t="s">
        <v>56</v>
      </c>
      <c r="F20" s="45">
        <f>U81</f>
        <v>4.1666666666666657E-2</v>
      </c>
      <c r="G20" s="48">
        <f>2^(-F20)</f>
        <v>0.97153194115360586</v>
      </c>
      <c r="H20" s="73" t="s">
        <v>56</v>
      </c>
      <c r="I20" s="45" t="e">
        <f>U82</f>
        <v>#REF!</v>
      </c>
      <c r="J20" s="67" t="e">
        <f>2^(-I20)</f>
        <v>#REF!</v>
      </c>
      <c r="K20" s="17"/>
      <c r="L20" s="17"/>
      <c r="M20" s="17"/>
      <c r="N20" s="17"/>
      <c r="O20" s="17"/>
      <c r="P20" s="17"/>
      <c r="Q20" s="40"/>
      <c r="R20" s="40"/>
      <c r="S20" s="40"/>
      <c r="T20" s="40"/>
      <c r="U20" s="15"/>
      <c r="V20" s="17"/>
      <c r="W20" s="17"/>
      <c r="X20" s="17"/>
    </row>
    <row r="21" spans="1:24" x14ac:dyDescent="0.2">
      <c r="A21" s="17"/>
      <c r="B21" s="73" t="s">
        <v>57</v>
      </c>
      <c r="C21" s="45" t="e">
        <f>T38</f>
        <v>#REF!</v>
      </c>
      <c r="D21" s="48" t="e">
        <f t="shared" ref="D21:D29" si="0">2^(-C21)</f>
        <v>#REF!</v>
      </c>
      <c r="E21" s="73" t="s">
        <v>57</v>
      </c>
      <c r="F21" s="45">
        <f>T81</f>
        <v>-0.18148148148148152</v>
      </c>
      <c r="G21" s="48">
        <f>2^(-F21)</f>
        <v>1.1340478239511378</v>
      </c>
      <c r="H21" s="73" t="s">
        <v>57</v>
      </c>
      <c r="I21" s="45" t="e">
        <f>T82</f>
        <v>#REF!</v>
      </c>
      <c r="J21" s="67" t="e">
        <f t="shared" ref="J21:J29" si="1">2^(-I21)</f>
        <v>#REF!</v>
      </c>
      <c r="K21" s="17"/>
      <c r="L21" s="17"/>
      <c r="M21" s="17"/>
      <c r="N21" s="17"/>
      <c r="O21" s="17"/>
      <c r="P21" s="17"/>
      <c r="Q21" s="40"/>
      <c r="R21" s="40"/>
      <c r="S21" s="40"/>
      <c r="T21" s="40"/>
      <c r="U21" s="15"/>
      <c r="V21" s="17"/>
      <c r="W21" s="17"/>
      <c r="X21" s="17"/>
    </row>
    <row r="22" spans="1:24" x14ac:dyDescent="0.2">
      <c r="A22" s="17"/>
      <c r="B22" s="73" t="s">
        <v>58</v>
      </c>
      <c r="C22" s="45" t="e">
        <f>S38</f>
        <v>#REF!</v>
      </c>
      <c r="D22" s="48" t="e">
        <f t="shared" si="0"/>
        <v>#REF!</v>
      </c>
      <c r="E22" s="73" t="s">
        <v>58</v>
      </c>
      <c r="F22" s="45">
        <f>S81</f>
        <v>-0.48148148148148145</v>
      </c>
      <c r="G22" s="48">
        <f t="shared" ref="G22:G29" si="2">2^(-F22)</f>
        <v>1.3961766429234024</v>
      </c>
      <c r="H22" s="73" t="s">
        <v>58</v>
      </c>
      <c r="I22" s="45" t="e">
        <f>S82</f>
        <v>#REF!</v>
      </c>
      <c r="J22" s="67" t="e">
        <f t="shared" si="1"/>
        <v>#REF!</v>
      </c>
      <c r="K22" s="17"/>
      <c r="L22" s="17"/>
      <c r="M22" s="17"/>
      <c r="N22" s="17"/>
      <c r="O22" s="17"/>
      <c r="P22" s="17"/>
      <c r="Q22" s="40"/>
      <c r="R22" s="40"/>
      <c r="S22" s="40"/>
      <c r="T22" s="40"/>
      <c r="U22" s="15"/>
      <c r="V22" s="17"/>
      <c r="W22" s="17"/>
      <c r="X22" s="17"/>
    </row>
    <row r="23" spans="1:24" x14ac:dyDescent="0.2">
      <c r="A23" s="17"/>
      <c r="B23" s="73" t="s">
        <v>72</v>
      </c>
      <c r="C23" s="45" t="e">
        <f>R38</f>
        <v>#REF!</v>
      </c>
      <c r="D23" s="48" t="e">
        <f t="shared" si="0"/>
        <v>#REF!</v>
      </c>
      <c r="E23" s="73" t="s">
        <v>72</v>
      </c>
      <c r="F23" s="45">
        <f>R81</f>
        <v>-1.02</v>
      </c>
      <c r="G23" s="48">
        <f t="shared" si="2"/>
        <v>2.0279189595800582</v>
      </c>
      <c r="H23" s="73" t="s">
        <v>72</v>
      </c>
      <c r="I23" s="45" t="e">
        <f>R82</f>
        <v>#REF!</v>
      </c>
      <c r="J23" s="67" t="e">
        <f t="shared" si="1"/>
        <v>#REF!</v>
      </c>
      <c r="K23" s="17"/>
      <c r="L23" s="17"/>
      <c r="M23" s="17"/>
      <c r="N23" s="17"/>
      <c r="O23" s="17"/>
      <c r="P23" s="17"/>
      <c r="Q23" s="40"/>
      <c r="R23" s="40"/>
      <c r="S23" s="40"/>
      <c r="T23" s="40"/>
      <c r="U23" s="15"/>
      <c r="V23" s="17"/>
      <c r="W23" s="17"/>
      <c r="X23" s="17"/>
    </row>
    <row r="24" spans="1:24" x14ac:dyDescent="0.2">
      <c r="A24" s="17"/>
      <c r="B24" s="73" t="s">
        <v>59</v>
      </c>
      <c r="C24" s="46" t="e">
        <f>Q38</f>
        <v>#REF!</v>
      </c>
      <c r="D24" s="48" t="e">
        <f t="shared" si="0"/>
        <v>#REF!</v>
      </c>
      <c r="E24" s="73" t="s">
        <v>59</v>
      </c>
      <c r="F24" s="45">
        <f>Q81</f>
        <v>-1.2000000000000002</v>
      </c>
      <c r="G24" s="48">
        <f t="shared" si="2"/>
        <v>2.2973967099940702</v>
      </c>
      <c r="H24" s="73" t="s">
        <v>59</v>
      </c>
      <c r="I24" s="45" t="e">
        <f>Q82</f>
        <v>#REF!</v>
      </c>
      <c r="J24" s="67" t="e">
        <f t="shared" si="1"/>
        <v>#REF!</v>
      </c>
      <c r="K24" s="17"/>
      <c r="L24" s="17"/>
      <c r="M24" s="17"/>
      <c r="N24" s="17"/>
      <c r="O24" s="17"/>
      <c r="P24" s="17"/>
      <c r="Q24" s="40"/>
      <c r="R24" s="40"/>
      <c r="S24" s="40"/>
      <c r="T24" s="40"/>
      <c r="U24" s="15"/>
      <c r="V24" s="17"/>
      <c r="W24" s="17"/>
      <c r="X24" s="17"/>
    </row>
    <row r="25" spans="1:24" x14ac:dyDescent="0.2">
      <c r="A25" s="17"/>
      <c r="B25" s="73" t="s">
        <v>60</v>
      </c>
      <c r="C25" s="45" t="e">
        <f>P38</f>
        <v>#REF!</v>
      </c>
      <c r="D25" s="48" t="e">
        <f t="shared" si="0"/>
        <v>#REF!</v>
      </c>
      <c r="E25" s="73" t="s">
        <v>60</v>
      </c>
      <c r="F25" s="45">
        <f>P81</f>
        <v>-1.7142857142857151</v>
      </c>
      <c r="G25" s="48">
        <f t="shared" si="2"/>
        <v>3.2813414240305532</v>
      </c>
      <c r="H25" s="73" t="s">
        <v>60</v>
      </c>
      <c r="I25" s="45" t="e">
        <f>P82</f>
        <v>#REF!</v>
      </c>
      <c r="J25" s="67" t="e">
        <f t="shared" si="1"/>
        <v>#REF!</v>
      </c>
      <c r="K25" s="17"/>
      <c r="L25" s="17"/>
      <c r="M25" s="17"/>
      <c r="N25" s="17"/>
      <c r="O25" s="17"/>
      <c r="P25" s="17"/>
      <c r="Q25" s="40"/>
      <c r="R25" s="40"/>
      <c r="S25" s="40"/>
      <c r="T25" s="40"/>
      <c r="U25" s="15"/>
      <c r="V25" s="17"/>
      <c r="W25" s="17"/>
      <c r="X25" s="17"/>
    </row>
    <row r="26" spans="1:24" x14ac:dyDescent="0.2">
      <c r="A26" s="17"/>
      <c r="B26" s="73" t="s">
        <v>61</v>
      </c>
      <c r="C26" s="45" t="e">
        <f>O38</f>
        <v>#REF!</v>
      </c>
      <c r="D26" s="48" t="e">
        <f t="shared" si="0"/>
        <v>#REF!</v>
      </c>
      <c r="E26" s="73" t="s">
        <v>61</v>
      </c>
      <c r="F26" s="45">
        <f>O81</f>
        <v>-3.3750000000000013</v>
      </c>
      <c r="G26" s="48">
        <f t="shared" si="2"/>
        <v>10.374716437208088</v>
      </c>
      <c r="H26" s="73" t="s">
        <v>61</v>
      </c>
      <c r="I26" s="45" t="e">
        <f>O82</f>
        <v>#REF!</v>
      </c>
      <c r="J26" s="67" t="e">
        <f t="shared" si="1"/>
        <v>#REF!</v>
      </c>
      <c r="K26" s="17"/>
      <c r="L26" s="17"/>
      <c r="M26" s="17"/>
      <c r="N26" s="17"/>
      <c r="O26" s="17"/>
      <c r="P26" s="17"/>
      <c r="Q26" s="40"/>
      <c r="R26" s="40"/>
      <c r="S26" s="40"/>
      <c r="T26" s="40"/>
      <c r="U26" s="15"/>
      <c r="V26" s="17"/>
      <c r="W26" s="17"/>
      <c r="X26" s="17"/>
    </row>
    <row r="27" spans="1:24" x14ac:dyDescent="0.2">
      <c r="A27" s="17"/>
      <c r="B27" s="73" t="s">
        <v>62</v>
      </c>
      <c r="C27" s="45" t="e">
        <f>N38</f>
        <v>#REF!</v>
      </c>
      <c r="D27" s="48" t="e">
        <f t="shared" si="0"/>
        <v>#REF!</v>
      </c>
      <c r="E27" s="73" t="s">
        <v>62</v>
      </c>
      <c r="F27" s="45">
        <f>N81</f>
        <v>-4.1375000000000011</v>
      </c>
      <c r="G27" s="48">
        <f t="shared" si="2"/>
        <v>17.599957012451462</v>
      </c>
      <c r="H27" s="73" t="s">
        <v>62</v>
      </c>
      <c r="I27" s="45" t="e">
        <f>N82</f>
        <v>#REF!</v>
      </c>
      <c r="J27" s="67" t="e">
        <f t="shared" si="1"/>
        <v>#REF!</v>
      </c>
      <c r="K27" s="17"/>
      <c r="L27" s="17"/>
      <c r="M27" s="17"/>
      <c r="N27" s="17"/>
      <c r="O27" s="17"/>
      <c r="P27" s="17"/>
      <c r="Q27" s="40"/>
      <c r="R27" s="40"/>
      <c r="S27" s="40"/>
      <c r="T27" s="40"/>
      <c r="U27" s="15"/>
      <c r="V27" s="17"/>
      <c r="W27" s="17"/>
      <c r="X27" s="17"/>
    </row>
    <row r="28" spans="1:24" x14ac:dyDescent="0.2">
      <c r="A28" s="17"/>
      <c r="B28" s="73" t="s">
        <v>63</v>
      </c>
      <c r="C28" s="45" t="e">
        <f>M38</f>
        <v>#REF!</v>
      </c>
      <c r="D28" s="48" t="e">
        <f t="shared" si="0"/>
        <v>#REF!</v>
      </c>
      <c r="E28" s="73" t="s">
        <v>63</v>
      </c>
      <c r="F28" s="45">
        <f>M81</f>
        <v>-4.7272727272727275</v>
      </c>
      <c r="G28" s="48">
        <f t="shared" si="2"/>
        <v>26.488104956313943</v>
      </c>
      <c r="H28" s="73" t="s">
        <v>63</v>
      </c>
      <c r="I28" s="45" t="e">
        <f>M82</f>
        <v>#REF!</v>
      </c>
      <c r="J28" s="67" t="e">
        <f t="shared" si="1"/>
        <v>#REF!</v>
      </c>
      <c r="K28" s="17"/>
      <c r="L28" s="17"/>
      <c r="M28" s="17"/>
      <c r="N28" s="17"/>
      <c r="O28" s="17"/>
      <c r="P28" s="17"/>
      <c r="Q28" s="40"/>
      <c r="R28" s="40"/>
      <c r="S28" s="40"/>
      <c r="T28" s="40"/>
      <c r="U28" s="15"/>
      <c r="V28" s="17"/>
      <c r="W28" s="17"/>
      <c r="X28" s="17"/>
    </row>
    <row r="29" spans="1:24" x14ac:dyDescent="0.2">
      <c r="A29" s="17"/>
      <c r="B29" s="73" t="s">
        <v>71</v>
      </c>
      <c r="C29" s="59" t="e">
        <f>F115</f>
        <v>#REF!</v>
      </c>
      <c r="D29" s="48" t="e">
        <f t="shared" si="0"/>
        <v>#REF!</v>
      </c>
      <c r="E29" s="73" t="s">
        <v>71</v>
      </c>
      <c r="F29" s="59">
        <f>F150</f>
        <v>-2.0472222222222225</v>
      </c>
      <c r="G29" s="48">
        <f t="shared" si="2"/>
        <v>4.1330941333847857</v>
      </c>
      <c r="H29" s="73" t="s">
        <v>71</v>
      </c>
      <c r="I29" s="59" t="e">
        <f>F185</f>
        <v>#REF!</v>
      </c>
      <c r="J29" s="67" t="e">
        <f t="shared" si="1"/>
        <v>#REF!</v>
      </c>
      <c r="K29" s="17"/>
      <c r="L29" s="17"/>
      <c r="M29" s="17"/>
      <c r="N29" s="17"/>
      <c r="O29" s="17"/>
      <c r="P29" s="17"/>
      <c r="Q29" s="40"/>
      <c r="R29" s="40"/>
      <c r="S29" s="40"/>
      <c r="T29" s="40"/>
      <c r="U29" s="15"/>
      <c r="V29" s="17"/>
      <c r="W29" s="17"/>
      <c r="X29" s="17"/>
    </row>
    <row r="30" spans="1:24" x14ac:dyDescent="0.2">
      <c r="A30" s="17"/>
      <c r="B30" s="83" t="s">
        <v>64</v>
      </c>
      <c r="C30" s="78"/>
      <c r="D30" s="47" t="e">
        <f>G115</f>
        <v>#REF!</v>
      </c>
      <c r="E30" s="83" t="s">
        <v>64</v>
      </c>
      <c r="F30" s="78"/>
      <c r="G30" s="47">
        <f>G150</f>
        <v>1.9211521588057388</v>
      </c>
      <c r="H30" s="83" t="s">
        <v>64</v>
      </c>
      <c r="I30" s="78"/>
      <c r="J30" s="60" t="e">
        <f>G185</f>
        <v>#REF!</v>
      </c>
      <c r="K30" s="17"/>
      <c r="L30" s="17"/>
      <c r="M30" s="17"/>
      <c r="N30" s="17"/>
      <c r="O30" s="17"/>
      <c r="P30" s="17"/>
      <c r="Q30" s="40"/>
      <c r="R30" s="40"/>
      <c r="S30" s="40"/>
      <c r="T30" s="40"/>
      <c r="U30" s="15"/>
      <c r="V30" s="17"/>
      <c r="W30" s="17"/>
      <c r="X30" s="17"/>
    </row>
    <row r="31" spans="1:24" x14ac:dyDescent="0.2">
      <c r="A31" s="17"/>
      <c r="B31" s="83" t="s">
        <v>65</v>
      </c>
      <c r="C31" s="78"/>
      <c r="D31" s="47" t="e">
        <f>H115</f>
        <v>#REF!</v>
      </c>
      <c r="E31" s="83" t="s">
        <v>65</v>
      </c>
      <c r="F31" s="78"/>
      <c r="G31" s="47">
        <f>H150</f>
        <v>-0.67500687415837046</v>
      </c>
      <c r="H31" s="83" t="s">
        <v>65</v>
      </c>
      <c r="I31" s="78"/>
      <c r="J31" s="47" t="e">
        <f>H185</f>
        <v>#REF!</v>
      </c>
      <c r="K31" s="17"/>
      <c r="L31" s="17"/>
      <c r="M31" s="17"/>
      <c r="N31" s="17"/>
      <c r="O31" s="17"/>
      <c r="P31" s="17"/>
      <c r="Q31" s="40"/>
      <c r="R31" s="40"/>
      <c r="S31" s="40"/>
      <c r="T31" s="40"/>
      <c r="U31" s="15"/>
      <c r="V31" s="17"/>
      <c r="W31" s="17"/>
      <c r="X31" s="17"/>
    </row>
    <row r="32" spans="1:24" x14ac:dyDescent="0.2">
      <c r="A32" s="17"/>
      <c r="B32" s="83" t="s">
        <v>66</v>
      </c>
      <c r="C32" s="78"/>
      <c r="D32" s="47" t="e">
        <f>I115</f>
        <v>#REF!</v>
      </c>
      <c r="E32" s="83" t="s">
        <v>66</v>
      </c>
      <c r="F32" s="78"/>
      <c r="G32" s="47">
        <f>I150</f>
        <v>2.9769716415969154</v>
      </c>
      <c r="H32" s="83" t="s">
        <v>66</v>
      </c>
      <c r="I32" s="78"/>
      <c r="J32" s="47" t="e">
        <f>I185</f>
        <v>#REF!</v>
      </c>
      <c r="K32" s="17"/>
      <c r="L32" s="17"/>
      <c r="M32" s="17"/>
      <c r="N32" s="17"/>
      <c r="O32" s="17"/>
      <c r="P32" s="17"/>
      <c r="Q32" s="40"/>
      <c r="R32" s="40"/>
      <c r="S32" s="40"/>
      <c r="T32" s="40"/>
      <c r="U32" s="15"/>
      <c r="V32" s="17"/>
      <c r="W32" s="17"/>
      <c r="X32" s="17"/>
    </row>
    <row r="33" spans="1:24" x14ac:dyDescent="0.2">
      <c r="A33" s="17"/>
      <c r="B33" s="79" t="s">
        <v>67</v>
      </c>
      <c r="C33" s="80"/>
      <c r="D33" s="61" t="e">
        <f>SUM(#REF!)</f>
        <v>#REF!</v>
      </c>
      <c r="E33" s="79" t="s">
        <v>67</v>
      </c>
      <c r="F33" s="80"/>
      <c r="G33" s="61">
        <f>SUM(H40:H58)</f>
        <v>65.555555555555557</v>
      </c>
      <c r="H33" s="79" t="s">
        <v>67</v>
      </c>
      <c r="I33" s="80"/>
      <c r="J33" s="61" t="e">
        <f>SUM(#REF!)</f>
        <v>#REF!</v>
      </c>
      <c r="K33" s="17"/>
      <c r="L33" s="17"/>
      <c r="M33" s="17"/>
      <c r="N33" s="17"/>
      <c r="O33" s="17"/>
      <c r="P33" s="17"/>
      <c r="Q33" s="44"/>
      <c r="R33" s="44"/>
      <c r="S33" s="44"/>
      <c r="T33" s="44"/>
      <c r="U33" s="15"/>
      <c r="V33" s="17"/>
      <c r="W33" s="17"/>
      <c r="X33" s="17"/>
    </row>
    <row r="34" spans="1:24" x14ac:dyDescent="0.2">
      <c r="A34" s="17"/>
      <c r="B34" s="79" t="s">
        <v>68</v>
      </c>
      <c r="C34" s="80"/>
      <c r="D34" s="62" t="e">
        <f>SUM(#REF!)</f>
        <v>#REF!</v>
      </c>
      <c r="E34" s="79" t="s">
        <v>68</v>
      </c>
      <c r="F34" s="80"/>
      <c r="G34" s="62">
        <f>SUM(H59:H68)</f>
        <v>34.444444444444443</v>
      </c>
      <c r="H34" s="79" t="s">
        <v>68</v>
      </c>
      <c r="I34" s="80"/>
      <c r="J34" s="62" t="e">
        <f>SUM(#REF!)</f>
        <v>#REF!</v>
      </c>
      <c r="K34" s="17"/>
      <c r="L34" s="17"/>
      <c r="M34" s="17"/>
      <c r="N34" s="17"/>
      <c r="O34" s="17"/>
      <c r="P34" s="17"/>
      <c r="Q34" s="38"/>
      <c r="R34" s="38"/>
      <c r="S34" s="38"/>
      <c r="T34" s="38"/>
      <c r="U34" s="15"/>
      <c r="V34" s="17"/>
      <c r="W34" s="17"/>
      <c r="X34" s="17"/>
    </row>
    <row r="35" spans="1:24" x14ac:dyDescent="0.2">
      <c r="A35" s="17"/>
      <c r="B35" s="79" t="s">
        <v>69</v>
      </c>
      <c r="C35" s="80"/>
      <c r="D35" s="62" t="e">
        <f>SUM(#REF!)/100</f>
        <v>#REF!</v>
      </c>
      <c r="E35" s="79" t="s">
        <v>69</v>
      </c>
      <c r="F35" s="80"/>
      <c r="G35" s="62">
        <f>SUM(H70:H77)/100</f>
        <v>0</v>
      </c>
      <c r="H35" s="79" t="s">
        <v>69</v>
      </c>
      <c r="I35" s="80"/>
      <c r="J35" s="62" t="e">
        <f>SUM(#REF!)/100</f>
        <v>#REF!</v>
      </c>
      <c r="K35" s="17"/>
      <c r="L35" s="17"/>
      <c r="M35" s="17"/>
      <c r="N35" s="17"/>
      <c r="O35" s="17"/>
      <c r="P35" s="17"/>
      <c r="Q35" s="38"/>
      <c r="R35" s="38"/>
      <c r="S35" s="38"/>
      <c r="T35" s="38"/>
      <c r="U35" s="15"/>
      <c r="V35" s="17"/>
      <c r="W35" s="17"/>
      <c r="X35" s="17"/>
    </row>
    <row r="36" spans="1:24" x14ac:dyDescent="0.2">
      <c r="A36" s="17"/>
      <c r="B36" s="79" t="s">
        <v>70</v>
      </c>
      <c r="C36" s="80"/>
      <c r="D36" s="62" t="e">
        <f>SUM(#REF!)/100</f>
        <v>#REF!</v>
      </c>
      <c r="E36" s="79" t="s">
        <v>70</v>
      </c>
      <c r="F36" s="80"/>
      <c r="G36" s="62">
        <f>SUM(H77:H80)/100</f>
        <v>0</v>
      </c>
      <c r="H36" s="79" t="s">
        <v>70</v>
      </c>
      <c r="I36" s="80"/>
      <c r="J36" s="62" t="e">
        <f>SUM(#REF!)/100</f>
        <v>#REF!</v>
      </c>
      <c r="K36" s="17"/>
      <c r="L36" s="17"/>
      <c r="M36" s="17"/>
      <c r="N36" s="17"/>
      <c r="O36" s="17"/>
      <c r="P36" s="17"/>
      <c r="Q36" s="38"/>
      <c r="R36" s="38"/>
      <c r="S36" s="38"/>
      <c r="T36" s="38"/>
      <c r="U36" s="15"/>
      <c r="V36" s="17"/>
      <c r="W36" s="17"/>
      <c r="X36" s="17"/>
    </row>
    <row r="37" spans="1:24" x14ac:dyDescent="0.2">
      <c r="A37" s="17"/>
      <c r="B37" s="16"/>
      <c r="C37" s="16"/>
      <c r="D37" s="16"/>
      <c r="E37" s="16"/>
      <c r="F37" s="16"/>
      <c r="G37" s="16"/>
      <c r="H37" s="16"/>
      <c r="I37" s="16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7"/>
      <c r="W37" s="17"/>
      <c r="X37" s="17"/>
    </row>
    <row r="38" spans="1:24" x14ac:dyDescent="0.2">
      <c r="A38" s="17"/>
      <c r="B38" s="15"/>
      <c r="C38" s="17"/>
      <c r="D38" s="15"/>
      <c r="E38" s="15"/>
      <c r="F38" s="15"/>
      <c r="G38" s="15"/>
      <c r="H38" s="15"/>
      <c r="I38" s="15"/>
      <c r="J38" s="15"/>
      <c r="K38" s="17"/>
      <c r="L38" s="17"/>
      <c r="M38" s="36" t="e">
        <f>SUM(#REF!)</f>
        <v>#REF!</v>
      </c>
      <c r="N38" s="36" t="e">
        <f>SUM(#REF!)</f>
        <v>#REF!</v>
      </c>
      <c r="O38" s="36" t="e">
        <f>SUM(#REF!)</f>
        <v>#REF!</v>
      </c>
      <c r="P38" s="36" t="e">
        <f>SUM(#REF!)</f>
        <v>#REF!</v>
      </c>
      <c r="Q38" s="36" t="e">
        <f>SUM(#REF!)</f>
        <v>#REF!</v>
      </c>
      <c r="R38" s="36" t="e">
        <f>SUM(#REF!)</f>
        <v>#REF!</v>
      </c>
      <c r="S38" s="36" t="e">
        <f>SUM(#REF!)</f>
        <v>#REF!</v>
      </c>
      <c r="T38" s="36" t="e">
        <f>SUM(#REF!)</f>
        <v>#REF!</v>
      </c>
      <c r="U38" s="36" t="e">
        <f>SUM(#REF!)</f>
        <v>#REF!</v>
      </c>
      <c r="V38" s="17"/>
      <c r="W38" s="17"/>
      <c r="X38" s="17"/>
    </row>
    <row r="39" spans="1:24" x14ac:dyDescent="0.2">
      <c r="A39" s="17"/>
      <c r="B39" s="81" t="s">
        <v>20</v>
      </c>
      <c r="C39" s="82"/>
      <c r="D39" s="71" t="s">
        <v>50</v>
      </c>
      <c r="E39" s="71" t="s">
        <v>0</v>
      </c>
      <c r="F39" s="71" t="s">
        <v>1</v>
      </c>
      <c r="G39" s="71" t="s">
        <v>2</v>
      </c>
      <c r="H39" s="71" t="s">
        <v>12</v>
      </c>
      <c r="I39" s="71" t="s">
        <v>3</v>
      </c>
      <c r="J39" s="15"/>
      <c r="K39" s="17"/>
      <c r="L39" s="17"/>
      <c r="M39" s="15"/>
      <c r="N39" s="15"/>
      <c r="O39" s="15"/>
      <c r="P39" s="15"/>
      <c r="Q39" s="15"/>
      <c r="R39" s="15"/>
      <c r="S39" s="15"/>
      <c r="T39" s="15"/>
      <c r="U39" s="15"/>
      <c r="V39" s="17"/>
      <c r="W39" s="17"/>
      <c r="X39" s="17"/>
    </row>
    <row r="40" spans="1:24" x14ac:dyDescent="0.2">
      <c r="A40" s="17"/>
      <c r="B40" s="77" t="s">
        <v>34</v>
      </c>
      <c r="C40" s="78"/>
      <c r="D40" s="75">
        <v>-10</v>
      </c>
      <c r="E40" s="65">
        <v>0</v>
      </c>
      <c r="F40" s="9">
        <f t="shared" ref="F40:F80" si="3">2^(-D40)</f>
        <v>1024</v>
      </c>
      <c r="G40" s="6">
        <f t="shared" ref="G40:G80" si="4">E40/$E$12</f>
        <v>0</v>
      </c>
      <c r="H40" s="6">
        <f t="shared" ref="H40:H80" si="5">G40*100</f>
        <v>0</v>
      </c>
      <c r="I40" s="6">
        <f t="shared" ref="I40:I80" si="6">I41+H40</f>
        <v>100.00000000000001</v>
      </c>
      <c r="J40" s="18"/>
      <c r="K40" s="17"/>
      <c r="L40" s="17"/>
      <c r="M40" s="37" t="str">
        <f>IF(AND(I40&gt;=90,I41&lt;90),D40-0.5-(I40-90)*(-0.5/(I40-I41)),"")</f>
        <v/>
      </c>
      <c r="N40" s="37" t="str">
        <f>IF(AND(I40&gt;=84,I41&lt;84),D40-0.5-(I40-84)*(-0.5/(I40-I41)),"")</f>
        <v/>
      </c>
      <c r="O40" s="37" t="str">
        <f>IF(AND(I40&gt;=75,I41&lt;75),D40-0.5-(I40-75)*(-0.5/(I40-I41)),"")</f>
        <v/>
      </c>
      <c r="P40" s="37" t="str">
        <f>IF(AND(I40&gt;=50,I41&lt;50),D40-0.5-(I40-50)*(-0.5/(I40-I41)),"")</f>
        <v/>
      </c>
      <c r="Q40" s="37" t="str">
        <f>IF(AND(I40&gt;=40,I41&lt;40),D40-0.5-(I40-40)*(-0.5/(I40-I41)),"")</f>
        <v/>
      </c>
      <c r="R40" s="37" t="str">
        <f>IF(AND(I40&gt;=35,I41&lt;35),D40-0.5-(I40-35)*(-0.5/(I40-I41)),"")</f>
        <v/>
      </c>
      <c r="S40" s="37" t="str">
        <f>IF(AND(I40&gt;=25,I41&lt;25),D40-0.5-(I40-25)*(-0.5/(I40-I41)),"")</f>
        <v/>
      </c>
      <c r="T40" s="37" t="str">
        <f>IF(AND(I40&gt;=16,I41&lt;16),D40-0.5-(I40-16)*(-0.5/(I40-I41)),"")</f>
        <v/>
      </c>
      <c r="U40" s="37" t="str">
        <f>IF(AND(I40&gt;=10,I41&lt;10),D40-0.5-(I40-10)*(-0.5/(I40-I41)),"")</f>
        <v/>
      </c>
      <c r="V40" s="17"/>
      <c r="W40" s="17"/>
      <c r="X40" s="17"/>
    </row>
    <row r="41" spans="1:24" x14ac:dyDescent="0.2">
      <c r="A41" s="17"/>
      <c r="B41" s="77" t="s">
        <v>39</v>
      </c>
      <c r="C41" s="78"/>
      <c r="D41" s="69">
        <v>-9.5</v>
      </c>
      <c r="E41" s="65">
        <v>0</v>
      </c>
      <c r="F41" s="2">
        <f t="shared" si="3"/>
        <v>724.0773439350246</v>
      </c>
      <c r="G41" s="6">
        <f t="shared" si="4"/>
        <v>0</v>
      </c>
      <c r="H41" s="6">
        <f t="shared" si="5"/>
        <v>0</v>
      </c>
      <c r="I41" s="6">
        <f t="shared" si="6"/>
        <v>100.00000000000001</v>
      </c>
      <c r="J41" s="18"/>
      <c r="K41" s="17"/>
      <c r="L41" s="17"/>
      <c r="M41" s="37" t="str">
        <f t="shared" ref="M41:M80" si="7">IF(AND(I41&gt;=90,I42&lt;90),D41-0.5-(I41-90)*(-0.5/(I41-I42)),"")</f>
        <v/>
      </c>
      <c r="N41" s="37" t="str">
        <f t="shared" ref="N41:N80" si="8">IF(AND(I41&gt;=84,I42&lt;84),D41-0.5-(I41-84)*(-0.5/(I41-I42)),"")</f>
        <v/>
      </c>
      <c r="O41" s="37" t="str">
        <f t="shared" ref="O41:O80" si="9">IF(AND(I41&gt;=75,I42&lt;75),D41-0.5-(I41-75)*(-0.5/(I41-I42)),"")</f>
        <v/>
      </c>
      <c r="P41" s="37" t="str">
        <f t="shared" ref="P41:P80" si="10">IF(AND(I41&gt;=50,I42&lt;50),D41-0.5-(I41-50)*(-0.5/(I41-I42)),"")</f>
        <v/>
      </c>
      <c r="Q41" s="37" t="str">
        <f t="shared" ref="Q41:Q80" si="11">IF(AND(I41&gt;=40,I42&lt;40),D41-0.5-(I41-40)*(-0.5/(I41-I42)),"")</f>
        <v/>
      </c>
      <c r="R41" s="37" t="str">
        <f t="shared" ref="R41:R80" si="12">IF(AND(I41&gt;=35,I42&lt;35),D41-0.5-(I41-35)*(-0.5/(I41-I42)),"")</f>
        <v/>
      </c>
      <c r="S41" s="37" t="str">
        <f t="shared" ref="S41:S80" si="13">IF(AND(I41&gt;=25,I42&lt;25),D41-0.5-(I41-25)*(-0.5/(I41-I42)),"")</f>
        <v/>
      </c>
      <c r="T41" s="37" t="str">
        <f t="shared" ref="T41:T80" si="14">IF(AND(I41&gt;=16,I42&lt;16),D41-0.5-(I41-16)*(-0.5/(I41-I42)),"")</f>
        <v/>
      </c>
      <c r="U41" s="37" t="str">
        <f t="shared" ref="U41:U80" si="15">IF(AND(I41&gt;=10,I42&lt;10),D41-0.5-(I41-10)*(-0.5/(I41-I42)),"")</f>
        <v/>
      </c>
      <c r="V41" s="17"/>
      <c r="W41" s="17"/>
      <c r="X41" s="17"/>
    </row>
    <row r="42" spans="1:24" x14ac:dyDescent="0.2">
      <c r="A42" s="17"/>
      <c r="B42" s="77" t="s">
        <v>39</v>
      </c>
      <c r="C42" s="78"/>
      <c r="D42" s="3">
        <v>-9</v>
      </c>
      <c r="E42" s="65">
        <v>0</v>
      </c>
      <c r="F42" s="9">
        <f t="shared" si="3"/>
        <v>512</v>
      </c>
      <c r="G42" s="6">
        <f t="shared" si="4"/>
        <v>0</v>
      </c>
      <c r="H42" s="6">
        <f t="shared" si="5"/>
        <v>0</v>
      </c>
      <c r="I42" s="6">
        <f t="shared" si="6"/>
        <v>100.00000000000001</v>
      </c>
      <c r="J42" s="18"/>
      <c r="K42" s="17"/>
      <c r="L42" s="17"/>
      <c r="M42" s="37" t="str">
        <f t="shared" si="7"/>
        <v/>
      </c>
      <c r="N42" s="37" t="str">
        <f t="shared" si="8"/>
        <v/>
      </c>
      <c r="O42" s="37" t="str">
        <f t="shared" si="9"/>
        <v/>
      </c>
      <c r="P42" s="37" t="str">
        <f t="shared" si="10"/>
        <v/>
      </c>
      <c r="Q42" s="37" t="str">
        <f t="shared" si="11"/>
        <v/>
      </c>
      <c r="R42" s="37" t="str">
        <f t="shared" si="12"/>
        <v/>
      </c>
      <c r="S42" s="37" t="str">
        <f t="shared" si="13"/>
        <v/>
      </c>
      <c r="T42" s="37" t="str">
        <f t="shared" si="14"/>
        <v/>
      </c>
      <c r="U42" s="37" t="str">
        <f t="shared" si="15"/>
        <v/>
      </c>
      <c r="V42" s="17"/>
      <c r="W42" s="17"/>
      <c r="X42" s="17"/>
    </row>
    <row r="43" spans="1:24" x14ac:dyDescent="0.2">
      <c r="A43" s="17"/>
      <c r="B43" s="77" t="s">
        <v>35</v>
      </c>
      <c r="C43" s="78"/>
      <c r="D43" s="3">
        <f t="shared" ref="D43:D80" si="16">D42+0.5</f>
        <v>-8.5</v>
      </c>
      <c r="E43" s="65">
        <v>0</v>
      </c>
      <c r="F43" s="9">
        <f t="shared" si="3"/>
        <v>362.0386719675123</v>
      </c>
      <c r="G43" s="6">
        <f t="shared" si="4"/>
        <v>0</v>
      </c>
      <c r="H43" s="6">
        <f t="shared" si="5"/>
        <v>0</v>
      </c>
      <c r="I43" s="6">
        <f t="shared" si="6"/>
        <v>100.00000000000001</v>
      </c>
      <c r="J43" s="18"/>
      <c r="K43" s="17"/>
      <c r="L43" s="17"/>
      <c r="M43" s="37" t="str">
        <f t="shared" si="7"/>
        <v/>
      </c>
      <c r="N43" s="37" t="str">
        <f t="shared" si="8"/>
        <v/>
      </c>
      <c r="O43" s="37" t="str">
        <f t="shared" si="9"/>
        <v/>
      </c>
      <c r="P43" s="37" t="str">
        <f t="shared" si="10"/>
        <v/>
      </c>
      <c r="Q43" s="37" t="str">
        <f t="shared" si="11"/>
        <v/>
      </c>
      <c r="R43" s="37" t="str">
        <f t="shared" si="12"/>
        <v/>
      </c>
      <c r="S43" s="37" t="str">
        <f t="shared" si="13"/>
        <v/>
      </c>
      <c r="T43" s="37" t="str">
        <f t="shared" si="14"/>
        <v/>
      </c>
      <c r="U43" s="37" t="str">
        <f t="shared" si="15"/>
        <v/>
      </c>
      <c r="V43" s="17"/>
      <c r="W43" s="17"/>
      <c r="X43" s="17"/>
    </row>
    <row r="44" spans="1:24" x14ac:dyDescent="0.2">
      <c r="A44" s="17"/>
      <c r="B44" s="77" t="s">
        <v>35</v>
      </c>
      <c r="C44" s="78"/>
      <c r="D44" s="3">
        <f t="shared" si="16"/>
        <v>-8</v>
      </c>
      <c r="E44" s="65">
        <v>0</v>
      </c>
      <c r="F44" s="9">
        <f t="shared" si="3"/>
        <v>256</v>
      </c>
      <c r="G44" s="6">
        <f t="shared" si="4"/>
        <v>0</v>
      </c>
      <c r="H44" s="6">
        <f t="shared" si="5"/>
        <v>0</v>
      </c>
      <c r="I44" s="6">
        <f t="shared" si="6"/>
        <v>100.00000000000001</v>
      </c>
      <c r="J44" s="18"/>
      <c r="K44" s="17"/>
      <c r="L44" s="17"/>
      <c r="M44" s="37" t="str">
        <f t="shared" si="7"/>
        <v/>
      </c>
      <c r="N44" s="37" t="str">
        <f t="shared" si="8"/>
        <v/>
      </c>
      <c r="O44" s="37" t="str">
        <f t="shared" si="9"/>
        <v/>
      </c>
      <c r="P44" s="37" t="str">
        <f t="shared" si="10"/>
        <v/>
      </c>
      <c r="Q44" s="37" t="str">
        <f t="shared" si="11"/>
        <v/>
      </c>
      <c r="R44" s="37" t="str">
        <f t="shared" si="12"/>
        <v/>
      </c>
      <c r="S44" s="37" t="str">
        <f t="shared" si="13"/>
        <v/>
      </c>
      <c r="T44" s="37" t="str">
        <f t="shared" si="14"/>
        <v/>
      </c>
      <c r="U44" s="37" t="str">
        <f t="shared" si="15"/>
        <v/>
      </c>
      <c r="V44" s="17"/>
      <c r="W44" s="17"/>
      <c r="X44" s="17"/>
    </row>
    <row r="45" spans="1:24" x14ac:dyDescent="0.2">
      <c r="A45" s="17"/>
      <c r="B45" s="77" t="s">
        <v>38</v>
      </c>
      <c r="C45" s="78"/>
      <c r="D45" s="3">
        <f t="shared" si="16"/>
        <v>-7.5</v>
      </c>
      <c r="E45" s="65">
        <v>1</v>
      </c>
      <c r="F45" s="9">
        <f t="shared" si="3"/>
        <v>181.01933598375612</v>
      </c>
      <c r="G45" s="6">
        <f t="shared" si="4"/>
        <v>5.5555555555555558E-3</v>
      </c>
      <c r="H45" s="6">
        <f t="shared" si="5"/>
        <v>0.55555555555555558</v>
      </c>
      <c r="I45" s="6">
        <f t="shared" si="6"/>
        <v>100.00000000000001</v>
      </c>
      <c r="J45" s="18"/>
      <c r="K45" s="17"/>
      <c r="L45" s="17"/>
      <c r="M45" s="37" t="str">
        <f t="shared" si="7"/>
        <v/>
      </c>
      <c r="N45" s="37" t="str">
        <f t="shared" si="8"/>
        <v/>
      </c>
      <c r="O45" s="37" t="str">
        <f t="shared" si="9"/>
        <v/>
      </c>
      <c r="P45" s="37" t="str">
        <f t="shared" si="10"/>
        <v/>
      </c>
      <c r="Q45" s="37" t="str">
        <f t="shared" si="11"/>
        <v/>
      </c>
      <c r="R45" s="37" t="str">
        <f t="shared" si="12"/>
        <v/>
      </c>
      <c r="S45" s="37" t="str">
        <f t="shared" si="13"/>
        <v/>
      </c>
      <c r="T45" s="37" t="str">
        <f t="shared" si="14"/>
        <v/>
      </c>
      <c r="U45" s="37" t="str">
        <f t="shared" si="15"/>
        <v/>
      </c>
      <c r="V45" s="17"/>
      <c r="W45" s="17"/>
      <c r="X45" s="17"/>
    </row>
    <row r="46" spans="1:24" x14ac:dyDescent="0.2">
      <c r="A46" s="17"/>
      <c r="B46" s="77" t="s">
        <v>38</v>
      </c>
      <c r="C46" s="78"/>
      <c r="D46" s="3">
        <f t="shared" si="16"/>
        <v>-7</v>
      </c>
      <c r="E46" s="65">
        <v>3</v>
      </c>
      <c r="F46" s="9">
        <f t="shared" si="3"/>
        <v>128</v>
      </c>
      <c r="G46" s="6">
        <f t="shared" si="4"/>
        <v>1.6666666666666666E-2</v>
      </c>
      <c r="H46" s="6">
        <f t="shared" si="5"/>
        <v>1.6666666666666667</v>
      </c>
      <c r="I46" s="6">
        <f t="shared" si="6"/>
        <v>99.444444444444457</v>
      </c>
      <c r="J46" s="18"/>
      <c r="K46" s="17"/>
      <c r="L46" s="17"/>
      <c r="M46" s="37" t="str">
        <f t="shared" si="7"/>
        <v/>
      </c>
      <c r="N46" s="37" t="str">
        <f t="shared" si="8"/>
        <v/>
      </c>
      <c r="O46" s="37" t="str">
        <f t="shared" si="9"/>
        <v/>
      </c>
      <c r="P46" s="37" t="str">
        <f t="shared" si="10"/>
        <v/>
      </c>
      <c r="Q46" s="37" t="str">
        <f t="shared" si="11"/>
        <v/>
      </c>
      <c r="R46" s="37" t="str">
        <f t="shared" si="12"/>
        <v/>
      </c>
      <c r="S46" s="37" t="str">
        <f t="shared" si="13"/>
        <v/>
      </c>
      <c r="T46" s="37" t="str">
        <f t="shared" si="14"/>
        <v/>
      </c>
      <c r="U46" s="37" t="str">
        <f t="shared" si="15"/>
        <v/>
      </c>
      <c r="V46" s="17"/>
      <c r="W46" s="17"/>
      <c r="X46" s="17"/>
    </row>
    <row r="47" spans="1:24" x14ac:dyDescent="0.2">
      <c r="A47" s="17"/>
      <c r="B47" s="77" t="s">
        <v>36</v>
      </c>
      <c r="C47" s="78"/>
      <c r="D47" s="3">
        <f t="shared" si="16"/>
        <v>-6.5</v>
      </c>
      <c r="E47" s="65">
        <v>1</v>
      </c>
      <c r="F47" s="2">
        <f t="shared" si="3"/>
        <v>90.509667991878061</v>
      </c>
      <c r="G47" s="6">
        <f t="shared" si="4"/>
        <v>5.5555555555555558E-3</v>
      </c>
      <c r="H47" s="6">
        <f t="shared" si="5"/>
        <v>0.55555555555555558</v>
      </c>
      <c r="I47" s="6">
        <f t="shared" si="6"/>
        <v>97.777777777777786</v>
      </c>
      <c r="J47" s="19"/>
      <c r="K47" s="17"/>
      <c r="L47" s="17"/>
      <c r="M47" s="37" t="str">
        <f t="shared" si="7"/>
        <v/>
      </c>
      <c r="N47" s="37" t="str">
        <f t="shared" si="8"/>
        <v/>
      </c>
      <c r="O47" s="37" t="str">
        <f t="shared" si="9"/>
        <v/>
      </c>
      <c r="P47" s="37" t="str">
        <f t="shared" si="10"/>
        <v/>
      </c>
      <c r="Q47" s="37" t="str">
        <f t="shared" si="11"/>
        <v/>
      </c>
      <c r="R47" s="37" t="str">
        <f t="shared" si="12"/>
        <v/>
      </c>
      <c r="S47" s="37" t="str">
        <f t="shared" si="13"/>
        <v/>
      </c>
      <c r="T47" s="37" t="str">
        <f t="shared" si="14"/>
        <v/>
      </c>
      <c r="U47" s="37" t="str">
        <f t="shared" si="15"/>
        <v/>
      </c>
      <c r="V47" s="17"/>
      <c r="W47" s="17"/>
      <c r="X47" s="17"/>
    </row>
    <row r="48" spans="1:24" x14ac:dyDescent="0.2">
      <c r="A48" s="17"/>
      <c r="B48" s="77" t="s">
        <v>37</v>
      </c>
      <c r="C48" s="78"/>
      <c r="D48" s="3">
        <f t="shared" si="16"/>
        <v>-6</v>
      </c>
      <c r="E48" s="65">
        <v>1</v>
      </c>
      <c r="F48" s="9">
        <f>2^(-D48)</f>
        <v>64</v>
      </c>
      <c r="G48" s="6">
        <f t="shared" si="4"/>
        <v>5.5555555555555558E-3</v>
      </c>
      <c r="H48" s="6">
        <f t="shared" si="5"/>
        <v>0.55555555555555558</v>
      </c>
      <c r="I48" s="6">
        <f t="shared" si="6"/>
        <v>97.222222222222229</v>
      </c>
      <c r="J48" s="19"/>
      <c r="K48" s="17"/>
      <c r="L48" s="17"/>
      <c r="M48" s="37" t="str">
        <f t="shared" si="7"/>
        <v/>
      </c>
      <c r="N48" s="37" t="str">
        <f t="shared" si="8"/>
        <v/>
      </c>
      <c r="O48" s="37" t="str">
        <f t="shared" si="9"/>
        <v/>
      </c>
      <c r="P48" s="37" t="str">
        <f t="shared" si="10"/>
        <v/>
      </c>
      <c r="Q48" s="37" t="str">
        <f t="shared" si="11"/>
        <v/>
      </c>
      <c r="R48" s="37" t="str">
        <f t="shared" si="12"/>
        <v/>
      </c>
      <c r="S48" s="37" t="str">
        <f t="shared" si="13"/>
        <v/>
      </c>
      <c r="T48" s="37" t="str">
        <f t="shared" si="14"/>
        <v/>
      </c>
      <c r="U48" s="37" t="str">
        <f t="shared" si="15"/>
        <v/>
      </c>
      <c r="V48" s="17"/>
      <c r="W48" s="17"/>
      <c r="X48" s="17"/>
    </row>
    <row r="49" spans="1:24" x14ac:dyDescent="0.2">
      <c r="A49" s="17"/>
      <c r="B49" s="77" t="s">
        <v>44</v>
      </c>
      <c r="C49" s="78"/>
      <c r="D49" s="3">
        <f t="shared" si="16"/>
        <v>-5.5</v>
      </c>
      <c r="E49" s="65">
        <v>4</v>
      </c>
      <c r="F49" s="8">
        <f t="shared" si="3"/>
        <v>45.254833995939045</v>
      </c>
      <c r="G49" s="6">
        <f t="shared" si="4"/>
        <v>2.2222222222222223E-2</v>
      </c>
      <c r="H49" s="6">
        <f t="shared" si="5"/>
        <v>2.2222222222222223</v>
      </c>
      <c r="I49" s="6">
        <f t="shared" si="6"/>
        <v>96.666666666666671</v>
      </c>
      <c r="J49" s="19"/>
      <c r="K49" s="17"/>
      <c r="L49" s="17"/>
      <c r="M49" s="37" t="str">
        <f t="shared" si="7"/>
        <v/>
      </c>
      <c r="N49" s="37" t="str">
        <f t="shared" si="8"/>
        <v/>
      </c>
      <c r="O49" s="37" t="str">
        <f t="shared" si="9"/>
        <v/>
      </c>
      <c r="P49" s="37" t="str">
        <f t="shared" si="10"/>
        <v/>
      </c>
      <c r="Q49" s="37" t="str">
        <f t="shared" si="11"/>
        <v/>
      </c>
      <c r="R49" s="37" t="str">
        <f t="shared" si="12"/>
        <v/>
      </c>
      <c r="S49" s="37" t="str">
        <f t="shared" si="13"/>
        <v/>
      </c>
      <c r="T49" s="37" t="str">
        <f t="shared" si="14"/>
        <v/>
      </c>
      <c r="U49" s="37" t="str">
        <f t="shared" si="15"/>
        <v/>
      </c>
      <c r="V49" s="17"/>
      <c r="W49" s="17"/>
      <c r="X49" s="17"/>
    </row>
    <row r="50" spans="1:24" x14ac:dyDescent="0.2">
      <c r="A50" s="17"/>
      <c r="B50" s="77" t="s">
        <v>44</v>
      </c>
      <c r="C50" s="78"/>
      <c r="D50" s="3">
        <f t="shared" si="16"/>
        <v>-5</v>
      </c>
      <c r="E50" s="65">
        <v>2</v>
      </c>
      <c r="F50" s="9">
        <f t="shared" si="3"/>
        <v>32</v>
      </c>
      <c r="G50" s="6">
        <f t="shared" si="4"/>
        <v>1.1111111111111112E-2</v>
      </c>
      <c r="H50" s="6">
        <f t="shared" si="5"/>
        <v>1.1111111111111112</v>
      </c>
      <c r="I50" s="6">
        <f t="shared" si="6"/>
        <v>94.444444444444443</v>
      </c>
      <c r="J50" s="19"/>
      <c r="K50" s="17"/>
      <c r="L50" s="17"/>
      <c r="M50" s="37" t="str">
        <f t="shared" si="7"/>
        <v/>
      </c>
      <c r="N50" s="37" t="str">
        <f t="shared" si="8"/>
        <v/>
      </c>
      <c r="O50" s="37" t="str">
        <f t="shared" si="9"/>
        <v/>
      </c>
      <c r="P50" s="37" t="str">
        <f t="shared" si="10"/>
        <v/>
      </c>
      <c r="Q50" s="37" t="str">
        <f t="shared" si="11"/>
        <v/>
      </c>
      <c r="R50" s="37" t="str">
        <f t="shared" si="12"/>
        <v/>
      </c>
      <c r="S50" s="37" t="str">
        <f t="shared" si="13"/>
        <v/>
      </c>
      <c r="T50" s="37" t="str">
        <f t="shared" si="14"/>
        <v/>
      </c>
      <c r="U50" s="37" t="str">
        <f t="shared" si="15"/>
        <v/>
      </c>
      <c r="V50" s="17"/>
      <c r="W50" s="17"/>
      <c r="X50" s="17"/>
    </row>
    <row r="51" spans="1:24" x14ac:dyDescent="0.2">
      <c r="A51" s="17"/>
      <c r="B51" s="77" t="s">
        <v>14</v>
      </c>
      <c r="C51" s="78"/>
      <c r="D51" s="3">
        <f t="shared" si="16"/>
        <v>-4.5</v>
      </c>
      <c r="E51" s="65">
        <v>11</v>
      </c>
      <c r="F51" s="2">
        <f t="shared" si="3"/>
        <v>22.627416997969519</v>
      </c>
      <c r="G51" s="6">
        <f t="shared" si="4"/>
        <v>6.1111111111111109E-2</v>
      </c>
      <c r="H51" s="6">
        <f t="shared" si="5"/>
        <v>6.1111111111111107</v>
      </c>
      <c r="I51" s="6">
        <f t="shared" si="6"/>
        <v>93.333333333333329</v>
      </c>
      <c r="J51" s="19"/>
      <c r="K51" s="17"/>
      <c r="L51" s="17"/>
      <c r="M51" s="37">
        <f t="shared" si="7"/>
        <v>-4.7272727272727275</v>
      </c>
      <c r="N51" s="37" t="str">
        <f t="shared" si="8"/>
        <v/>
      </c>
      <c r="O51" s="37" t="str">
        <f t="shared" si="9"/>
        <v/>
      </c>
      <c r="P51" s="37" t="str">
        <f t="shared" si="10"/>
        <v/>
      </c>
      <c r="Q51" s="37" t="str">
        <f t="shared" si="11"/>
        <v/>
      </c>
      <c r="R51" s="37" t="str">
        <f t="shared" si="12"/>
        <v/>
      </c>
      <c r="S51" s="37" t="str">
        <f t="shared" si="13"/>
        <v/>
      </c>
      <c r="T51" s="37" t="str">
        <f t="shared" si="14"/>
        <v/>
      </c>
      <c r="U51" s="37" t="str">
        <f t="shared" si="15"/>
        <v/>
      </c>
      <c r="V51" s="17"/>
      <c r="W51" s="17"/>
      <c r="X51" s="17"/>
    </row>
    <row r="52" spans="1:24" x14ac:dyDescent="0.2">
      <c r="A52" s="17"/>
      <c r="B52" s="77" t="s">
        <v>14</v>
      </c>
      <c r="C52" s="78"/>
      <c r="D52" s="3">
        <f t="shared" si="16"/>
        <v>-4</v>
      </c>
      <c r="E52" s="65">
        <v>8</v>
      </c>
      <c r="F52" s="9">
        <f t="shared" si="3"/>
        <v>16</v>
      </c>
      <c r="G52" s="6">
        <f t="shared" si="4"/>
        <v>4.4444444444444446E-2</v>
      </c>
      <c r="H52" s="6">
        <f t="shared" si="5"/>
        <v>4.4444444444444446</v>
      </c>
      <c r="I52" s="6">
        <f t="shared" si="6"/>
        <v>87.222222222222214</v>
      </c>
      <c r="J52" s="19"/>
      <c r="K52" s="17"/>
      <c r="L52" s="17"/>
      <c r="M52" s="37" t="str">
        <f t="shared" si="7"/>
        <v/>
      </c>
      <c r="N52" s="37">
        <f t="shared" si="8"/>
        <v>-4.1375000000000011</v>
      </c>
      <c r="O52" s="37" t="str">
        <f t="shared" si="9"/>
        <v/>
      </c>
      <c r="P52" s="37" t="str">
        <f t="shared" si="10"/>
        <v/>
      </c>
      <c r="Q52" s="37" t="str">
        <f t="shared" si="11"/>
        <v/>
      </c>
      <c r="R52" s="37" t="str">
        <f t="shared" si="12"/>
        <v/>
      </c>
      <c r="S52" s="37" t="str">
        <f t="shared" si="13"/>
        <v/>
      </c>
      <c r="T52" s="37" t="str">
        <f t="shared" si="14"/>
        <v/>
      </c>
      <c r="U52" s="37" t="str">
        <f t="shared" si="15"/>
        <v/>
      </c>
      <c r="V52" s="17"/>
      <c r="W52" s="17"/>
      <c r="X52" s="17"/>
    </row>
    <row r="53" spans="1:24" x14ac:dyDescent="0.2">
      <c r="A53" s="17"/>
      <c r="B53" s="77" t="s">
        <v>40</v>
      </c>
      <c r="C53" s="78"/>
      <c r="D53" s="3">
        <f t="shared" si="16"/>
        <v>-3.5</v>
      </c>
      <c r="E53" s="65">
        <v>12</v>
      </c>
      <c r="F53" s="2">
        <f t="shared" si="3"/>
        <v>11.313708498984759</v>
      </c>
      <c r="G53" s="6">
        <f t="shared" si="4"/>
        <v>6.6666666666666666E-2</v>
      </c>
      <c r="H53" s="6">
        <f t="shared" si="5"/>
        <v>6.666666666666667</v>
      </c>
      <c r="I53" s="6">
        <f t="shared" si="6"/>
        <v>82.777777777777771</v>
      </c>
      <c r="J53" s="19"/>
      <c r="K53" s="17"/>
      <c r="L53" s="17"/>
      <c r="M53" s="37" t="str">
        <f t="shared" si="7"/>
        <v/>
      </c>
      <c r="N53" s="37" t="str">
        <f t="shared" si="8"/>
        <v/>
      </c>
      <c r="O53" s="37" t="str">
        <f t="shared" si="9"/>
        <v/>
      </c>
      <c r="P53" s="37" t="str">
        <f t="shared" si="10"/>
        <v/>
      </c>
      <c r="Q53" s="37" t="str">
        <f t="shared" si="11"/>
        <v/>
      </c>
      <c r="R53" s="37" t="str">
        <f t="shared" si="12"/>
        <v/>
      </c>
      <c r="S53" s="37" t="str">
        <f t="shared" si="13"/>
        <v/>
      </c>
      <c r="T53" s="37" t="str">
        <f t="shared" si="14"/>
        <v/>
      </c>
      <c r="U53" s="37" t="str">
        <f t="shared" si="15"/>
        <v/>
      </c>
      <c r="V53" s="17"/>
      <c r="W53" s="17"/>
      <c r="X53" s="17"/>
    </row>
    <row r="54" spans="1:24" x14ac:dyDescent="0.2">
      <c r="A54" s="17"/>
      <c r="B54" s="77" t="s">
        <v>40</v>
      </c>
      <c r="C54" s="78"/>
      <c r="D54" s="3">
        <f t="shared" si="16"/>
        <v>-3</v>
      </c>
      <c r="E54" s="65">
        <v>8</v>
      </c>
      <c r="F54" s="9">
        <f t="shared" si="3"/>
        <v>8</v>
      </c>
      <c r="G54" s="6">
        <f t="shared" si="4"/>
        <v>4.4444444444444446E-2</v>
      </c>
      <c r="H54" s="6">
        <f t="shared" si="5"/>
        <v>4.4444444444444446</v>
      </c>
      <c r="I54" s="6">
        <f t="shared" si="6"/>
        <v>76.1111111111111</v>
      </c>
      <c r="J54" s="19"/>
      <c r="K54" s="17"/>
      <c r="L54" s="17"/>
      <c r="M54" s="37" t="str">
        <f t="shared" si="7"/>
        <v/>
      </c>
      <c r="N54" s="37" t="str">
        <f t="shared" si="8"/>
        <v/>
      </c>
      <c r="O54" s="37">
        <f t="shared" si="9"/>
        <v>-3.3750000000000013</v>
      </c>
      <c r="P54" s="37" t="str">
        <f t="shared" si="10"/>
        <v/>
      </c>
      <c r="Q54" s="37" t="str">
        <f t="shared" si="11"/>
        <v/>
      </c>
      <c r="R54" s="37" t="str">
        <f t="shared" si="12"/>
        <v/>
      </c>
      <c r="S54" s="37" t="str">
        <f t="shared" si="13"/>
        <v/>
      </c>
      <c r="T54" s="37" t="str">
        <f t="shared" si="14"/>
        <v/>
      </c>
      <c r="U54" s="37" t="str">
        <f t="shared" si="15"/>
        <v/>
      </c>
      <c r="V54" s="17"/>
      <c r="W54" s="17"/>
      <c r="X54" s="17"/>
    </row>
    <row r="55" spans="1:24" x14ac:dyDescent="0.2">
      <c r="A55" s="17"/>
      <c r="B55" s="77" t="s">
        <v>13</v>
      </c>
      <c r="C55" s="78"/>
      <c r="D55" s="3">
        <f t="shared" si="16"/>
        <v>-2.5</v>
      </c>
      <c r="E55" s="65">
        <v>10</v>
      </c>
      <c r="F55" s="8">
        <f t="shared" si="3"/>
        <v>5.6568542494923806</v>
      </c>
      <c r="G55" s="6">
        <f t="shared" si="4"/>
        <v>5.5555555555555552E-2</v>
      </c>
      <c r="H55" s="6">
        <f t="shared" si="5"/>
        <v>5.5555555555555554</v>
      </c>
      <c r="I55" s="6">
        <f t="shared" si="6"/>
        <v>71.666666666666657</v>
      </c>
      <c r="J55" s="19"/>
      <c r="K55" s="17"/>
      <c r="L55" s="17"/>
      <c r="M55" s="37" t="str">
        <f t="shared" si="7"/>
        <v/>
      </c>
      <c r="N55" s="37" t="str">
        <f t="shared" si="8"/>
        <v/>
      </c>
      <c r="O55" s="37" t="str">
        <f t="shared" si="9"/>
        <v/>
      </c>
      <c r="P55" s="37" t="str">
        <f t="shared" si="10"/>
        <v/>
      </c>
      <c r="Q55" s="37" t="str">
        <f t="shared" si="11"/>
        <v/>
      </c>
      <c r="R55" s="37" t="str">
        <f t="shared" si="12"/>
        <v/>
      </c>
      <c r="S55" s="37" t="str">
        <f t="shared" si="13"/>
        <v/>
      </c>
      <c r="T55" s="37" t="str">
        <f t="shared" si="14"/>
        <v/>
      </c>
      <c r="U55" s="37" t="str">
        <f t="shared" si="15"/>
        <v/>
      </c>
      <c r="V55" s="17"/>
      <c r="W55" s="17"/>
      <c r="X55" s="17"/>
    </row>
    <row r="56" spans="1:24" x14ac:dyDescent="0.2">
      <c r="A56" s="17"/>
      <c r="B56" s="77" t="s">
        <v>13</v>
      </c>
      <c r="C56" s="78"/>
      <c r="D56" s="3">
        <f t="shared" si="16"/>
        <v>-2</v>
      </c>
      <c r="E56" s="65">
        <v>25</v>
      </c>
      <c r="F56" s="9">
        <f t="shared" si="3"/>
        <v>4</v>
      </c>
      <c r="G56" s="6">
        <f t="shared" si="4"/>
        <v>0.1388888888888889</v>
      </c>
      <c r="H56" s="6">
        <f t="shared" si="5"/>
        <v>13.888888888888889</v>
      </c>
      <c r="I56" s="6">
        <f t="shared" si="6"/>
        <v>66.1111111111111</v>
      </c>
      <c r="J56" s="19"/>
      <c r="K56" s="17"/>
      <c r="L56" s="17"/>
      <c r="M56" s="37" t="str">
        <f t="shared" si="7"/>
        <v/>
      </c>
      <c r="N56" s="37" t="str">
        <f t="shared" si="8"/>
        <v/>
      </c>
      <c r="O56" s="37" t="str">
        <f t="shared" si="9"/>
        <v/>
      </c>
      <c r="P56" s="37" t="str">
        <f t="shared" si="10"/>
        <v/>
      </c>
      <c r="Q56" s="37" t="str">
        <f t="shared" si="11"/>
        <v/>
      </c>
      <c r="R56" s="37" t="str">
        <f t="shared" si="12"/>
        <v/>
      </c>
      <c r="S56" s="37" t="str">
        <f t="shared" si="13"/>
        <v/>
      </c>
      <c r="T56" s="37" t="str">
        <f t="shared" si="14"/>
        <v/>
      </c>
      <c r="U56" s="37" t="str">
        <f t="shared" si="15"/>
        <v/>
      </c>
      <c r="V56" s="17"/>
      <c r="W56" s="17"/>
      <c r="X56" s="17"/>
    </row>
    <row r="57" spans="1:24" x14ac:dyDescent="0.2">
      <c r="A57" s="17"/>
      <c r="B57" s="77" t="s">
        <v>43</v>
      </c>
      <c r="C57" s="78"/>
      <c r="D57" s="3">
        <f t="shared" si="16"/>
        <v>-1.5</v>
      </c>
      <c r="E57" s="65">
        <v>7</v>
      </c>
      <c r="F57" s="8">
        <f t="shared" si="3"/>
        <v>2.8284271247461898</v>
      </c>
      <c r="G57" s="6">
        <f t="shared" si="4"/>
        <v>3.888888888888889E-2</v>
      </c>
      <c r="H57" s="6">
        <f t="shared" si="5"/>
        <v>3.8888888888888888</v>
      </c>
      <c r="I57" s="6">
        <f t="shared" si="6"/>
        <v>52.222222222222214</v>
      </c>
      <c r="J57" s="19"/>
      <c r="K57" s="17"/>
      <c r="L57" s="17"/>
      <c r="M57" s="37" t="str">
        <f t="shared" si="7"/>
        <v/>
      </c>
      <c r="N57" s="37" t="str">
        <f t="shared" si="8"/>
        <v/>
      </c>
      <c r="O57" s="37" t="str">
        <f t="shared" si="9"/>
        <v/>
      </c>
      <c r="P57" s="37">
        <f t="shared" si="10"/>
        <v>-1.7142857142857151</v>
      </c>
      <c r="Q57" s="37" t="str">
        <f t="shared" si="11"/>
        <v/>
      </c>
      <c r="R57" s="37" t="str">
        <f t="shared" si="12"/>
        <v/>
      </c>
      <c r="S57" s="37" t="str">
        <f t="shared" si="13"/>
        <v/>
      </c>
      <c r="T57" s="37" t="str">
        <f t="shared" si="14"/>
        <v/>
      </c>
      <c r="U57" s="37" t="str">
        <f t="shared" si="15"/>
        <v/>
      </c>
      <c r="V57" s="17"/>
      <c r="W57" s="17"/>
      <c r="X57" s="17"/>
    </row>
    <row r="58" spans="1:24" x14ac:dyDescent="0.2">
      <c r="A58" s="17"/>
      <c r="B58" s="77" t="s">
        <v>43</v>
      </c>
      <c r="C58" s="78"/>
      <c r="D58" s="3">
        <f t="shared" si="16"/>
        <v>-1</v>
      </c>
      <c r="E58" s="65">
        <v>25</v>
      </c>
      <c r="F58" s="9">
        <f t="shared" si="3"/>
        <v>2</v>
      </c>
      <c r="G58" s="6">
        <f t="shared" si="4"/>
        <v>0.1388888888888889</v>
      </c>
      <c r="H58" s="6">
        <f t="shared" si="5"/>
        <v>13.888888888888889</v>
      </c>
      <c r="I58" s="6">
        <f t="shared" si="6"/>
        <v>48.333333333333329</v>
      </c>
      <c r="J58" s="19"/>
      <c r="K58" s="17"/>
      <c r="L58" s="17"/>
      <c r="M58" s="37" t="str">
        <f t="shared" si="7"/>
        <v/>
      </c>
      <c r="N58" s="37" t="str">
        <f t="shared" si="8"/>
        <v/>
      </c>
      <c r="O58" s="37" t="str">
        <f t="shared" si="9"/>
        <v/>
      </c>
      <c r="P58" s="37" t="str">
        <f t="shared" si="10"/>
        <v/>
      </c>
      <c r="Q58" s="37">
        <f t="shared" si="11"/>
        <v>-1.2000000000000002</v>
      </c>
      <c r="R58" s="37">
        <f t="shared" si="12"/>
        <v>-1.02</v>
      </c>
      <c r="S58" s="37" t="str">
        <f t="shared" si="13"/>
        <v/>
      </c>
      <c r="T58" s="37" t="str">
        <f t="shared" si="14"/>
        <v/>
      </c>
      <c r="U58" s="37" t="str">
        <f t="shared" si="15"/>
        <v/>
      </c>
      <c r="V58" s="17"/>
      <c r="W58" s="17"/>
      <c r="X58" s="17"/>
    </row>
    <row r="59" spans="1:24" x14ac:dyDescent="0.2">
      <c r="A59" s="17"/>
      <c r="B59" s="77" t="s">
        <v>42</v>
      </c>
      <c r="C59" s="78"/>
      <c r="D59" s="3">
        <f t="shared" si="16"/>
        <v>-0.5</v>
      </c>
      <c r="E59" s="65">
        <v>16</v>
      </c>
      <c r="F59" s="8">
        <f t="shared" si="3"/>
        <v>1.4142135623730951</v>
      </c>
      <c r="G59" s="6">
        <f t="shared" si="4"/>
        <v>8.8888888888888892E-2</v>
      </c>
      <c r="H59" s="6">
        <f t="shared" si="5"/>
        <v>8.8888888888888893</v>
      </c>
      <c r="I59" s="6">
        <f t="shared" si="6"/>
        <v>34.444444444444443</v>
      </c>
      <c r="J59" s="19"/>
      <c r="K59" s="17"/>
      <c r="L59" s="17"/>
      <c r="M59" s="37" t="str">
        <f t="shared" si="7"/>
        <v/>
      </c>
      <c r="N59" s="37" t="str">
        <f t="shared" si="8"/>
        <v/>
      </c>
      <c r="O59" s="37" t="str">
        <f t="shared" si="9"/>
        <v/>
      </c>
      <c r="P59" s="37" t="str">
        <f t="shared" si="10"/>
        <v/>
      </c>
      <c r="Q59" s="37" t="str">
        <f t="shared" si="11"/>
        <v/>
      </c>
      <c r="R59" s="37" t="str">
        <f t="shared" si="12"/>
        <v/>
      </c>
      <c r="S59" s="37" t="str">
        <f t="shared" si="13"/>
        <v/>
      </c>
      <c r="T59" s="37" t="str">
        <f t="shared" si="14"/>
        <v/>
      </c>
      <c r="U59" s="37" t="str">
        <f t="shared" si="15"/>
        <v/>
      </c>
      <c r="V59" s="17"/>
      <c r="W59" s="17"/>
      <c r="X59" s="17"/>
    </row>
    <row r="60" spans="1:24" x14ac:dyDescent="0.2">
      <c r="A60" s="17"/>
      <c r="B60" s="77" t="s">
        <v>42</v>
      </c>
      <c r="C60" s="78"/>
      <c r="D60" s="3">
        <f t="shared" si="16"/>
        <v>0</v>
      </c>
      <c r="E60" s="65">
        <v>27</v>
      </c>
      <c r="F60" s="9">
        <f t="shared" si="3"/>
        <v>1</v>
      </c>
      <c r="G60" s="6">
        <f t="shared" si="4"/>
        <v>0.15</v>
      </c>
      <c r="H60" s="6">
        <f t="shared" si="5"/>
        <v>15</v>
      </c>
      <c r="I60" s="6">
        <f t="shared" si="6"/>
        <v>25.555555555555557</v>
      </c>
      <c r="J60" s="20"/>
      <c r="K60" s="17"/>
      <c r="L60" s="17"/>
      <c r="M60" s="37" t="str">
        <f t="shared" si="7"/>
        <v/>
      </c>
      <c r="N60" s="37" t="str">
        <f t="shared" si="8"/>
        <v/>
      </c>
      <c r="O60" s="37" t="str">
        <f t="shared" si="9"/>
        <v/>
      </c>
      <c r="P60" s="37" t="str">
        <f t="shared" si="10"/>
        <v/>
      </c>
      <c r="Q60" s="37" t="str">
        <f t="shared" si="11"/>
        <v/>
      </c>
      <c r="R60" s="37" t="str">
        <f t="shared" si="12"/>
        <v/>
      </c>
      <c r="S60" s="37">
        <f t="shared" si="13"/>
        <v>-0.48148148148148145</v>
      </c>
      <c r="T60" s="37">
        <f t="shared" si="14"/>
        <v>-0.18148148148148152</v>
      </c>
      <c r="U60" s="37" t="str">
        <f t="shared" si="15"/>
        <v/>
      </c>
      <c r="V60" s="17"/>
      <c r="W60" s="17"/>
      <c r="X60" s="17"/>
    </row>
    <row r="61" spans="1:24" x14ac:dyDescent="0.2">
      <c r="A61" s="17"/>
      <c r="B61" s="77" t="s">
        <v>15</v>
      </c>
      <c r="C61" s="78"/>
      <c r="D61" s="3">
        <f t="shared" si="16"/>
        <v>0.5</v>
      </c>
      <c r="E61" s="65">
        <v>12</v>
      </c>
      <c r="F61" s="8">
        <f t="shared" si="3"/>
        <v>0.70710678118654746</v>
      </c>
      <c r="G61" s="6">
        <f t="shared" si="4"/>
        <v>6.6666666666666666E-2</v>
      </c>
      <c r="H61" s="6">
        <f t="shared" si="5"/>
        <v>6.666666666666667</v>
      </c>
      <c r="I61" s="6">
        <f t="shared" si="6"/>
        <v>10.555555555555555</v>
      </c>
      <c r="J61" s="20"/>
      <c r="K61" s="17"/>
      <c r="L61" s="17"/>
      <c r="M61" s="37" t="str">
        <f t="shared" si="7"/>
        <v/>
      </c>
      <c r="N61" s="37" t="str">
        <f t="shared" si="8"/>
        <v/>
      </c>
      <c r="O61" s="37" t="str">
        <f t="shared" si="9"/>
        <v/>
      </c>
      <c r="P61" s="37" t="str">
        <f t="shared" si="10"/>
        <v/>
      </c>
      <c r="Q61" s="37" t="str">
        <f t="shared" si="11"/>
        <v/>
      </c>
      <c r="R61" s="37" t="str">
        <f t="shared" si="12"/>
        <v/>
      </c>
      <c r="S61" s="37" t="str">
        <f t="shared" si="13"/>
        <v/>
      </c>
      <c r="T61" s="37" t="str">
        <f t="shared" si="14"/>
        <v/>
      </c>
      <c r="U61" s="37">
        <f t="shared" si="15"/>
        <v>4.1666666666666657E-2</v>
      </c>
      <c r="V61" s="17"/>
      <c r="W61" s="17"/>
      <c r="X61" s="17"/>
    </row>
    <row r="62" spans="1:24" x14ac:dyDescent="0.2">
      <c r="A62" s="17"/>
      <c r="B62" s="77" t="s">
        <v>15</v>
      </c>
      <c r="C62" s="78"/>
      <c r="D62" s="3">
        <f t="shared" si="16"/>
        <v>1</v>
      </c>
      <c r="E62" s="65">
        <v>2</v>
      </c>
      <c r="F62" s="2">
        <f t="shared" si="3"/>
        <v>0.5</v>
      </c>
      <c r="G62" s="6">
        <f t="shared" si="4"/>
        <v>1.1111111111111112E-2</v>
      </c>
      <c r="H62" s="6">
        <f t="shared" si="5"/>
        <v>1.1111111111111112</v>
      </c>
      <c r="I62" s="6">
        <f t="shared" si="6"/>
        <v>3.8888888888888888</v>
      </c>
      <c r="J62" s="21"/>
      <c r="K62" s="17"/>
      <c r="L62" s="17"/>
      <c r="M62" s="37" t="str">
        <f t="shared" si="7"/>
        <v/>
      </c>
      <c r="N62" s="37" t="str">
        <f t="shared" si="8"/>
        <v/>
      </c>
      <c r="O62" s="37" t="str">
        <f t="shared" si="9"/>
        <v/>
      </c>
      <c r="P62" s="37" t="str">
        <f t="shared" si="10"/>
        <v/>
      </c>
      <c r="Q62" s="37" t="str">
        <f t="shared" si="11"/>
        <v/>
      </c>
      <c r="R62" s="37" t="str">
        <f t="shared" si="12"/>
        <v/>
      </c>
      <c r="S62" s="37" t="str">
        <f t="shared" si="13"/>
        <v/>
      </c>
      <c r="T62" s="37" t="str">
        <f t="shared" si="14"/>
        <v/>
      </c>
      <c r="U62" s="37" t="str">
        <f t="shared" si="15"/>
        <v/>
      </c>
      <c r="V62" s="17"/>
      <c r="W62" s="17"/>
      <c r="X62" s="17"/>
    </row>
    <row r="63" spans="1:24" x14ac:dyDescent="0.2">
      <c r="A63" s="17"/>
      <c r="B63" s="77" t="s">
        <v>41</v>
      </c>
      <c r="C63" s="78"/>
      <c r="D63" s="3">
        <f t="shared" si="16"/>
        <v>1.5</v>
      </c>
      <c r="E63" s="65">
        <v>5</v>
      </c>
      <c r="F63" s="8">
        <f t="shared" si="3"/>
        <v>0.35355339059327379</v>
      </c>
      <c r="G63" s="6">
        <f t="shared" si="4"/>
        <v>2.7777777777777776E-2</v>
      </c>
      <c r="H63" s="6">
        <f t="shared" si="5"/>
        <v>2.7777777777777777</v>
      </c>
      <c r="I63" s="6">
        <f t="shared" si="6"/>
        <v>2.7777777777777777</v>
      </c>
      <c r="J63" s="21"/>
      <c r="K63" s="17"/>
      <c r="L63" s="17"/>
      <c r="M63" s="37" t="str">
        <f t="shared" si="7"/>
        <v/>
      </c>
      <c r="N63" s="37" t="str">
        <f t="shared" si="8"/>
        <v/>
      </c>
      <c r="O63" s="37" t="str">
        <f t="shared" si="9"/>
        <v/>
      </c>
      <c r="P63" s="37" t="str">
        <f t="shared" si="10"/>
        <v/>
      </c>
      <c r="Q63" s="37" t="str">
        <f t="shared" si="11"/>
        <v/>
      </c>
      <c r="R63" s="37" t="str">
        <f t="shared" si="12"/>
        <v/>
      </c>
      <c r="S63" s="37" t="str">
        <f t="shared" si="13"/>
        <v/>
      </c>
      <c r="T63" s="37" t="str">
        <f t="shared" si="14"/>
        <v/>
      </c>
      <c r="U63" s="37" t="str">
        <f t="shared" si="15"/>
        <v/>
      </c>
      <c r="V63" s="17"/>
      <c r="W63" s="17"/>
      <c r="X63" s="17"/>
    </row>
    <row r="64" spans="1:24" x14ac:dyDescent="0.2">
      <c r="A64" s="17"/>
      <c r="B64" s="77" t="s">
        <v>41</v>
      </c>
      <c r="C64" s="78"/>
      <c r="D64" s="3">
        <f t="shared" si="16"/>
        <v>2</v>
      </c>
      <c r="E64" s="65">
        <v>0</v>
      </c>
      <c r="F64" s="11">
        <f t="shared" si="3"/>
        <v>0.25</v>
      </c>
      <c r="G64" s="6">
        <f t="shared" si="4"/>
        <v>0</v>
      </c>
      <c r="H64" s="6">
        <f t="shared" si="5"/>
        <v>0</v>
      </c>
      <c r="I64" s="6">
        <f t="shared" si="6"/>
        <v>0</v>
      </c>
      <c r="J64" s="21"/>
      <c r="K64" s="17"/>
      <c r="L64" s="17"/>
      <c r="M64" s="37" t="str">
        <f t="shared" si="7"/>
        <v/>
      </c>
      <c r="N64" s="37" t="str">
        <f t="shared" si="8"/>
        <v/>
      </c>
      <c r="O64" s="37" t="str">
        <f t="shared" si="9"/>
        <v/>
      </c>
      <c r="P64" s="37" t="str">
        <f t="shared" si="10"/>
        <v/>
      </c>
      <c r="Q64" s="37" t="str">
        <f t="shared" si="11"/>
        <v/>
      </c>
      <c r="R64" s="37" t="str">
        <f t="shared" si="12"/>
        <v/>
      </c>
      <c r="S64" s="37" t="str">
        <f t="shared" si="13"/>
        <v/>
      </c>
      <c r="T64" s="37" t="str">
        <f t="shared" si="14"/>
        <v/>
      </c>
      <c r="U64" s="37" t="str">
        <f t="shared" si="15"/>
        <v/>
      </c>
      <c r="V64" s="17"/>
      <c r="W64" s="17"/>
      <c r="X64" s="17"/>
    </row>
    <row r="65" spans="1:24" x14ac:dyDescent="0.2">
      <c r="A65" s="17"/>
      <c r="B65" s="77" t="s">
        <v>16</v>
      </c>
      <c r="C65" s="78"/>
      <c r="D65" s="3">
        <f t="shared" si="16"/>
        <v>2.5</v>
      </c>
      <c r="E65" s="65">
        <v>0</v>
      </c>
      <c r="F65" s="11">
        <f t="shared" si="3"/>
        <v>0.17677669529663687</v>
      </c>
      <c r="G65" s="6">
        <f t="shared" si="4"/>
        <v>0</v>
      </c>
      <c r="H65" s="6">
        <f t="shared" si="5"/>
        <v>0</v>
      </c>
      <c r="I65" s="6">
        <f t="shared" si="6"/>
        <v>0</v>
      </c>
      <c r="J65" s="21"/>
      <c r="K65" s="17"/>
      <c r="L65" s="17"/>
      <c r="M65" s="37" t="str">
        <f t="shared" si="7"/>
        <v/>
      </c>
      <c r="N65" s="37" t="str">
        <f t="shared" si="8"/>
        <v/>
      </c>
      <c r="O65" s="37" t="str">
        <f t="shared" si="9"/>
        <v/>
      </c>
      <c r="P65" s="37" t="str">
        <f t="shared" si="10"/>
        <v/>
      </c>
      <c r="Q65" s="37" t="str">
        <f t="shared" si="11"/>
        <v/>
      </c>
      <c r="R65" s="37" t="str">
        <f t="shared" si="12"/>
        <v/>
      </c>
      <c r="S65" s="37" t="str">
        <f t="shared" si="13"/>
        <v/>
      </c>
      <c r="T65" s="37" t="str">
        <f t="shared" si="14"/>
        <v/>
      </c>
      <c r="U65" s="37" t="str">
        <f t="shared" si="15"/>
        <v/>
      </c>
      <c r="V65" s="17"/>
      <c r="W65" s="17"/>
      <c r="X65" s="17"/>
    </row>
    <row r="66" spans="1:24" x14ac:dyDescent="0.2">
      <c r="A66" s="17"/>
      <c r="B66" s="77" t="s">
        <v>16</v>
      </c>
      <c r="C66" s="78"/>
      <c r="D66" s="3">
        <f t="shared" si="16"/>
        <v>3</v>
      </c>
      <c r="E66" s="65">
        <v>0</v>
      </c>
      <c r="F66" s="11">
        <f t="shared" si="3"/>
        <v>0.125</v>
      </c>
      <c r="G66" s="6">
        <f t="shared" si="4"/>
        <v>0</v>
      </c>
      <c r="H66" s="6">
        <f t="shared" si="5"/>
        <v>0</v>
      </c>
      <c r="I66" s="6">
        <f t="shared" si="6"/>
        <v>0</v>
      </c>
      <c r="J66" s="21"/>
      <c r="K66" s="17"/>
      <c r="L66" s="17"/>
      <c r="M66" s="37" t="str">
        <f t="shared" si="7"/>
        <v/>
      </c>
      <c r="N66" s="37" t="str">
        <f t="shared" si="8"/>
        <v/>
      </c>
      <c r="O66" s="37" t="str">
        <f t="shared" si="9"/>
        <v/>
      </c>
      <c r="P66" s="37" t="str">
        <f t="shared" si="10"/>
        <v/>
      </c>
      <c r="Q66" s="37" t="str">
        <f t="shared" si="11"/>
        <v/>
      </c>
      <c r="R66" s="37" t="str">
        <f t="shared" si="12"/>
        <v/>
      </c>
      <c r="S66" s="37" t="str">
        <f t="shared" si="13"/>
        <v/>
      </c>
      <c r="T66" s="37" t="str">
        <f t="shared" si="14"/>
        <v/>
      </c>
      <c r="U66" s="37" t="str">
        <f t="shared" si="15"/>
        <v/>
      </c>
      <c r="V66" s="17"/>
      <c r="W66" s="17"/>
      <c r="X66" s="17"/>
    </row>
    <row r="67" spans="1:24" x14ac:dyDescent="0.2">
      <c r="A67" s="17"/>
      <c r="B67" s="77" t="s">
        <v>45</v>
      </c>
      <c r="C67" s="78"/>
      <c r="D67" s="3">
        <f t="shared" si="16"/>
        <v>3.5</v>
      </c>
      <c r="E67" s="65">
        <v>0</v>
      </c>
      <c r="F67" s="11">
        <f t="shared" si="3"/>
        <v>8.8388347648318447E-2</v>
      </c>
      <c r="G67" s="6">
        <f t="shared" si="4"/>
        <v>0</v>
      </c>
      <c r="H67" s="6">
        <f t="shared" si="5"/>
        <v>0</v>
      </c>
      <c r="I67" s="6">
        <f t="shared" si="6"/>
        <v>0</v>
      </c>
      <c r="J67" s="21"/>
      <c r="K67" s="17"/>
      <c r="L67" s="17"/>
      <c r="M67" s="37" t="str">
        <f t="shared" si="7"/>
        <v/>
      </c>
      <c r="N67" s="37" t="str">
        <f t="shared" si="8"/>
        <v/>
      </c>
      <c r="O67" s="37" t="str">
        <f t="shared" si="9"/>
        <v/>
      </c>
      <c r="P67" s="37" t="str">
        <f t="shared" si="10"/>
        <v/>
      </c>
      <c r="Q67" s="37" t="str">
        <f t="shared" si="11"/>
        <v/>
      </c>
      <c r="R67" s="37" t="str">
        <f t="shared" si="12"/>
        <v/>
      </c>
      <c r="S67" s="37" t="str">
        <f t="shared" si="13"/>
        <v/>
      </c>
      <c r="T67" s="37" t="str">
        <f t="shared" si="14"/>
        <v/>
      </c>
      <c r="U67" s="37" t="str">
        <f t="shared" si="15"/>
        <v/>
      </c>
      <c r="V67" s="17"/>
      <c r="W67" s="17"/>
      <c r="X67" s="17"/>
    </row>
    <row r="68" spans="1:24" x14ac:dyDescent="0.2">
      <c r="A68" s="17"/>
      <c r="B68" s="77" t="s">
        <v>45</v>
      </c>
      <c r="C68" s="78"/>
      <c r="D68" s="3">
        <f t="shared" si="16"/>
        <v>4</v>
      </c>
      <c r="E68" s="65">
        <v>0</v>
      </c>
      <c r="F68" s="11">
        <f t="shared" si="3"/>
        <v>6.25E-2</v>
      </c>
      <c r="G68" s="6">
        <f t="shared" si="4"/>
        <v>0</v>
      </c>
      <c r="H68" s="6">
        <f t="shared" si="5"/>
        <v>0</v>
      </c>
      <c r="I68" s="6">
        <f t="shared" si="6"/>
        <v>0</v>
      </c>
      <c r="J68" s="21"/>
      <c r="K68" s="17"/>
      <c r="L68" s="17"/>
      <c r="M68" s="37" t="str">
        <f t="shared" si="7"/>
        <v/>
      </c>
      <c r="N68" s="37" t="str">
        <f t="shared" si="8"/>
        <v/>
      </c>
      <c r="O68" s="37" t="str">
        <f t="shared" si="9"/>
        <v/>
      </c>
      <c r="P68" s="37" t="str">
        <f t="shared" si="10"/>
        <v/>
      </c>
      <c r="Q68" s="37" t="str">
        <f t="shared" si="11"/>
        <v/>
      </c>
      <c r="R68" s="37" t="str">
        <f t="shared" si="12"/>
        <v/>
      </c>
      <c r="S68" s="37" t="str">
        <f t="shared" si="13"/>
        <v/>
      </c>
      <c r="T68" s="37" t="str">
        <f t="shared" si="14"/>
        <v/>
      </c>
      <c r="U68" s="37" t="str">
        <f t="shared" si="15"/>
        <v/>
      </c>
      <c r="V68" s="17"/>
      <c r="W68" s="17"/>
      <c r="X68" s="17"/>
    </row>
    <row r="69" spans="1:24" x14ac:dyDescent="0.2">
      <c r="A69" s="17"/>
      <c r="B69" s="77" t="s">
        <v>17</v>
      </c>
      <c r="C69" s="78"/>
      <c r="D69" s="3">
        <f t="shared" si="16"/>
        <v>4.5</v>
      </c>
      <c r="E69" s="65">
        <v>0</v>
      </c>
      <c r="F69" s="11">
        <f t="shared" si="3"/>
        <v>4.4194173824159223E-2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1"/>
      <c r="K69" s="17"/>
      <c r="L69" s="17"/>
      <c r="M69" s="37" t="str">
        <f t="shared" si="7"/>
        <v/>
      </c>
      <c r="N69" s="37" t="str">
        <f t="shared" si="8"/>
        <v/>
      </c>
      <c r="O69" s="37" t="str">
        <f t="shared" si="9"/>
        <v/>
      </c>
      <c r="P69" s="37" t="str">
        <f t="shared" si="10"/>
        <v/>
      </c>
      <c r="Q69" s="37" t="str">
        <f t="shared" si="11"/>
        <v/>
      </c>
      <c r="R69" s="37" t="str">
        <f t="shared" si="12"/>
        <v/>
      </c>
      <c r="S69" s="37" t="str">
        <f t="shared" si="13"/>
        <v/>
      </c>
      <c r="T69" s="37" t="str">
        <f t="shared" si="14"/>
        <v/>
      </c>
      <c r="U69" s="37" t="str">
        <f t="shared" si="15"/>
        <v/>
      </c>
      <c r="V69" s="17"/>
      <c r="W69" s="17"/>
      <c r="X69" s="17"/>
    </row>
    <row r="70" spans="1:24" x14ac:dyDescent="0.2">
      <c r="A70" s="17"/>
      <c r="B70" s="77" t="s">
        <v>17</v>
      </c>
      <c r="C70" s="78"/>
      <c r="D70" s="3">
        <f t="shared" si="16"/>
        <v>5</v>
      </c>
      <c r="E70" s="65">
        <v>0</v>
      </c>
      <c r="F70" s="11">
        <f t="shared" si="3"/>
        <v>3.125E-2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1"/>
      <c r="K70" s="17"/>
      <c r="L70" s="17"/>
      <c r="M70" s="37" t="str">
        <f t="shared" si="7"/>
        <v/>
      </c>
      <c r="N70" s="37" t="str">
        <f t="shared" si="8"/>
        <v/>
      </c>
      <c r="O70" s="37" t="str">
        <f t="shared" si="9"/>
        <v/>
      </c>
      <c r="P70" s="37" t="str">
        <f t="shared" si="10"/>
        <v/>
      </c>
      <c r="Q70" s="37" t="str">
        <f t="shared" si="11"/>
        <v/>
      </c>
      <c r="R70" s="37" t="str">
        <f t="shared" si="12"/>
        <v/>
      </c>
      <c r="S70" s="37" t="str">
        <f t="shared" si="13"/>
        <v/>
      </c>
      <c r="T70" s="37" t="str">
        <f t="shared" si="14"/>
        <v/>
      </c>
      <c r="U70" s="37" t="str">
        <f t="shared" si="15"/>
        <v/>
      </c>
      <c r="V70" s="17"/>
      <c r="W70" s="17"/>
      <c r="X70" s="17"/>
    </row>
    <row r="71" spans="1:24" x14ac:dyDescent="0.2">
      <c r="A71" s="17"/>
      <c r="B71" s="77" t="s">
        <v>46</v>
      </c>
      <c r="C71" s="78"/>
      <c r="D71" s="3">
        <f t="shared" si="16"/>
        <v>5.5</v>
      </c>
      <c r="E71" s="65">
        <v>0</v>
      </c>
      <c r="F71" s="11">
        <f t="shared" si="3"/>
        <v>2.2097086912079608E-2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1"/>
      <c r="K71" s="17"/>
      <c r="L71" s="17"/>
      <c r="M71" s="37" t="str">
        <f t="shared" si="7"/>
        <v/>
      </c>
      <c r="N71" s="37" t="str">
        <f t="shared" si="8"/>
        <v/>
      </c>
      <c r="O71" s="37" t="str">
        <f t="shared" si="9"/>
        <v/>
      </c>
      <c r="P71" s="37" t="str">
        <f t="shared" si="10"/>
        <v/>
      </c>
      <c r="Q71" s="37" t="str">
        <f t="shared" si="11"/>
        <v/>
      </c>
      <c r="R71" s="37" t="str">
        <f t="shared" si="12"/>
        <v/>
      </c>
      <c r="S71" s="37" t="str">
        <f t="shared" si="13"/>
        <v/>
      </c>
      <c r="T71" s="37" t="str">
        <f t="shared" si="14"/>
        <v/>
      </c>
      <c r="U71" s="37" t="str">
        <f t="shared" si="15"/>
        <v/>
      </c>
      <c r="V71" s="17"/>
      <c r="W71" s="17"/>
      <c r="X71" s="17"/>
    </row>
    <row r="72" spans="1:24" x14ac:dyDescent="0.2">
      <c r="A72" s="17"/>
      <c r="B72" s="77" t="s">
        <v>47</v>
      </c>
      <c r="C72" s="78"/>
      <c r="D72" s="3">
        <f t="shared" si="16"/>
        <v>6</v>
      </c>
      <c r="E72" s="65">
        <v>0</v>
      </c>
      <c r="F72" s="11">
        <f t="shared" si="3"/>
        <v>1.5625E-2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1"/>
      <c r="K72" s="17"/>
      <c r="L72" s="17"/>
      <c r="M72" s="37" t="str">
        <f t="shared" si="7"/>
        <v/>
      </c>
      <c r="N72" s="37" t="str">
        <f t="shared" si="8"/>
        <v/>
      </c>
      <c r="O72" s="37" t="str">
        <f t="shared" si="9"/>
        <v/>
      </c>
      <c r="P72" s="37" t="str">
        <f t="shared" si="10"/>
        <v/>
      </c>
      <c r="Q72" s="37" t="str">
        <f t="shared" si="11"/>
        <v/>
      </c>
      <c r="R72" s="37" t="str">
        <f t="shared" si="12"/>
        <v/>
      </c>
      <c r="S72" s="37" t="str">
        <f t="shared" si="13"/>
        <v/>
      </c>
      <c r="T72" s="37" t="str">
        <f t="shared" si="14"/>
        <v/>
      </c>
      <c r="U72" s="37" t="str">
        <f t="shared" si="15"/>
        <v/>
      </c>
      <c r="V72" s="17"/>
      <c r="W72" s="17"/>
      <c r="X72" s="17"/>
    </row>
    <row r="73" spans="1:24" x14ac:dyDescent="0.2">
      <c r="A73" s="17"/>
      <c r="B73" s="77" t="s">
        <v>18</v>
      </c>
      <c r="C73" s="78"/>
      <c r="D73" s="3">
        <f t="shared" si="16"/>
        <v>6.5</v>
      </c>
      <c r="E73" s="65">
        <v>0</v>
      </c>
      <c r="F73" s="11">
        <f t="shared" si="3"/>
        <v>1.1048543456039808E-2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17"/>
      <c r="L73" s="17"/>
      <c r="M73" s="37" t="str">
        <f t="shared" si="7"/>
        <v/>
      </c>
      <c r="N73" s="37" t="str">
        <f t="shared" si="8"/>
        <v/>
      </c>
      <c r="O73" s="37" t="str">
        <f t="shared" si="9"/>
        <v/>
      </c>
      <c r="P73" s="37" t="str">
        <f t="shared" si="10"/>
        <v/>
      </c>
      <c r="Q73" s="37" t="str">
        <f t="shared" si="11"/>
        <v/>
      </c>
      <c r="R73" s="37" t="str">
        <f t="shared" si="12"/>
        <v/>
      </c>
      <c r="S73" s="37" t="str">
        <f t="shared" si="13"/>
        <v/>
      </c>
      <c r="T73" s="37" t="str">
        <f t="shared" si="14"/>
        <v/>
      </c>
      <c r="U73" s="37" t="str">
        <f t="shared" si="15"/>
        <v/>
      </c>
      <c r="V73" s="17"/>
      <c r="W73" s="17"/>
      <c r="X73" s="17"/>
    </row>
    <row r="74" spans="1:24" x14ac:dyDescent="0.2">
      <c r="A74" s="17"/>
      <c r="B74" s="77" t="s">
        <v>18</v>
      </c>
      <c r="C74" s="78"/>
      <c r="D74" s="3">
        <f t="shared" si="16"/>
        <v>7</v>
      </c>
      <c r="E74" s="65">
        <v>0</v>
      </c>
      <c r="F74" s="11">
        <f t="shared" si="3"/>
        <v>7.8125E-3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17"/>
      <c r="K74" s="17"/>
      <c r="L74" s="17"/>
      <c r="M74" s="37" t="str">
        <f t="shared" si="7"/>
        <v/>
      </c>
      <c r="N74" s="37" t="str">
        <f t="shared" si="8"/>
        <v/>
      </c>
      <c r="O74" s="37" t="str">
        <f t="shared" si="9"/>
        <v/>
      </c>
      <c r="P74" s="37" t="str">
        <f t="shared" si="10"/>
        <v/>
      </c>
      <c r="Q74" s="37" t="str">
        <f t="shared" si="11"/>
        <v/>
      </c>
      <c r="R74" s="37" t="str">
        <f t="shared" si="12"/>
        <v/>
      </c>
      <c r="S74" s="37" t="str">
        <f t="shared" si="13"/>
        <v/>
      </c>
      <c r="T74" s="37" t="str">
        <f t="shared" si="14"/>
        <v/>
      </c>
      <c r="U74" s="37" t="str">
        <f t="shared" si="15"/>
        <v/>
      </c>
      <c r="V74" s="17"/>
      <c r="W74" s="17"/>
      <c r="X74" s="17"/>
    </row>
    <row r="75" spans="1:24" x14ac:dyDescent="0.2">
      <c r="A75" s="17"/>
      <c r="B75" s="77" t="s">
        <v>48</v>
      </c>
      <c r="C75" s="78"/>
      <c r="D75" s="3">
        <f t="shared" si="16"/>
        <v>7.5</v>
      </c>
      <c r="E75" s="65">
        <v>0</v>
      </c>
      <c r="F75" s="11">
        <f t="shared" si="3"/>
        <v>5.5242717280199038E-3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17"/>
      <c r="K75" s="17"/>
      <c r="L75" s="17"/>
      <c r="M75" s="37" t="str">
        <f t="shared" si="7"/>
        <v/>
      </c>
      <c r="N75" s="37" t="str">
        <f t="shared" si="8"/>
        <v/>
      </c>
      <c r="O75" s="37" t="str">
        <f t="shared" si="9"/>
        <v/>
      </c>
      <c r="P75" s="37" t="str">
        <f t="shared" si="10"/>
        <v/>
      </c>
      <c r="Q75" s="37" t="str">
        <f t="shared" si="11"/>
        <v/>
      </c>
      <c r="R75" s="37" t="str">
        <f t="shared" si="12"/>
        <v/>
      </c>
      <c r="S75" s="37" t="str">
        <f t="shared" si="13"/>
        <v/>
      </c>
      <c r="T75" s="37" t="str">
        <f t="shared" si="14"/>
        <v/>
      </c>
      <c r="U75" s="37" t="str">
        <f t="shared" si="15"/>
        <v/>
      </c>
      <c r="V75" s="17"/>
      <c r="W75" s="17"/>
      <c r="X75" s="17"/>
    </row>
    <row r="76" spans="1:24" x14ac:dyDescent="0.2">
      <c r="A76" s="17"/>
      <c r="B76" s="77" t="s">
        <v>48</v>
      </c>
      <c r="C76" s="78"/>
      <c r="D76" s="3">
        <f t="shared" si="16"/>
        <v>8</v>
      </c>
      <c r="E76" s="65">
        <v>0</v>
      </c>
      <c r="F76" s="11">
        <f t="shared" si="3"/>
        <v>3.90625E-3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17"/>
      <c r="K76" s="17"/>
      <c r="L76" s="17"/>
      <c r="M76" s="37" t="str">
        <f t="shared" si="7"/>
        <v/>
      </c>
      <c r="N76" s="37" t="str">
        <f t="shared" si="8"/>
        <v/>
      </c>
      <c r="O76" s="37" t="str">
        <f t="shared" si="9"/>
        <v/>
      </c>
      <c r="P76" s="37" t="str">
        <f t="shared" si="10"/>
        <v/>
      </c>
      <c r="Q76" s="37" t="str">
        <f t="shared" si="11"/>
        <v/>
      </c>
      <c r="R76" s="37" t="str">
        <f t="shared" si="12"/>
        <v/>
      </c>
      <c r="S76" s="37" t="str">
        <f t="shared" si="13"/>
        <v/>
      </c>
      <c r="T76" s="37" t="str">
        <f t="shared" si="14"/>
        <v/>
      </c>
      <c r="U76" s="37" t="str">
        <f t="shared" si="15"/>
        <v/>
      </c>
      <c r="V76" s="17"/>
      <c r="W76" s="17"/>
      <c r="X76" s="17"/>
    </row>
    <row r="77" spans="1:24" x14ac:dyDescent="0.2">
      <c r="A77" s="17"/>
      <c r="B77" s="77" t="s">
        <v>19</v>
      </c>
      <c r="C77" s="78"/>
      <c r="D77" s="3">
        <f t="shared" si="16"/>
        <v>8.5</v>
      </c>
      <c r="E77" s="65">
        <v>0</v>
      </c>
      <c r="F77" s="11">
        <f t="shared" si="3"/>
        <v>2.7621358640099515E-3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17"/>
      <c r="K77" s="17"/>
      <c r="L77" s="17"/>
      <c r="M77" s="37" t="str">
        <f t="shared" si="7"/>
        <v/>
      </c>
      <c r="N77" s="37" t="str">
        <f t="shared" si="8"/>
        <v/>
      </c>
      <c r="O77" s="37" t="str">
        <f t="shared" si="9"/>
        <v/>
      </c>
      <c r="P77" s="37" t="str">
        <f t="shared" si="10"/>
        <v/>
      </c>
      <c r="Q77" s="37" t="str">
        <f t="shared" si="11"/>
        <v/>
      </c>
      <c r="R77" s="37" t="str">
        <f t="shared" si="12"/>
        <v/>
      </c>
      <c r="S77" s="37" t="str">
        <f t="shared" si="13"/>
        <v/>
      </c>
      <c r="T77" s="37" t="str">
        <f t="shared" si="14"/>
        <v/>
      </c>
      <c r="U77" s="37" t="str">
        <f t="shared" si="15"/>
        <v/>
      </c>
      <c r="V77" s="17"/>
      <c r="W77" s="17"/>
      <c r="X77" s="17"/>
    </row>
    <row r="78" spans="1:24" x14ac:dyDescent="0.2">
      <c r="A78" s="17"/>
      <c r="B78" s="77" t="s">
        <v>19</v>
      </c>
      <c r="C78" s="78"/>
      <c r="D78" s="3">
        <f t="shared" si="16"/>
        <v>9</v>
      </c>
      <c r="E78" s="65">
        <v>0</v>
      </c>
      <c r="F78" s="11">
        <f t="shared" si="3"/>
        <v>1.953125E-3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17"/>
      <c r="K78" s="17"/>
      <c r="L78" s="17"/>
      <c r="M78" s="37" t="str">
        <f t="shared" si="7"/>
        <v/>
      </c>
      <c r="N78" s="37" t="str">
        <f t="shared" si="8"/>
        <v/>
      </c>
      <c r="O78" s="37" t="str">
        <f t="shared" si="9"/>
        <v/>
      </c>
      <c r="P78" s="37" t="str">
        <f t="shared" si="10"/>
        <v/>
      </c>
      <c r="Q78" s="37" t="str">
        <f t="shared" si="11"/>
        <v/>
      </c>
      <c r="R78" s="37" t="str">
        <f t="shared" si="12"/>
        <v/>
      </c>
      <c r="S78" s="37" t="str">
        <f t="shared" si="13"/>
        <v/>
      </c>
      <c r="T78" s="37" t="str">
        <f t="shared" si="14"/>
        <v/>
      </c>
      <c r="U78" s="37" t="str">
        <f t="shared" si="15"/>
        <v/>
      </c>
      <c r="V78" s="17"/>
      <c r="W78" s="17"/>
      <c r="X78" s="17"/>
    </row>
    <row r="79" spans="1:24" x14ac:dyDescent="0.2">
      <c r="A79" s="17"/>
      <c r="B79" s="77" t="s">
        <v>49</v>
      </c>
      <c r="C79" s="78"/>
      <c r="D79" s="3">
        <f t="shared" si="16"/>
        <v>9.5</v>
      </c>
      <c r="E79" s="65">
        <v>0</v>
      </c>
      <c r="F79" s="11">
        <f t="shared" si="3"/>
        <v>1.3810679320049757E-3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17"/>
      <c r="K79" s="17"/>
      <c r="L79" s="17"/>
      <c r="M79" s="37" t="str">
        <f t="shared" si="7"/>
        <v/>
      </c>
      <c r="N79" s="37" t="str">
        <f t="shared" si="8"/>
        <v/>
      </c>
      <c r="O79" s="37" t="str">
        <f t="shared" si="9"/>
        <v/>
      </c>
      <c r="P79" s="37" t="str">
        <f t="shared" si="10"/>
        <v/>
      </c>
      <c r="Q79" s="37" t="str">
        <f t="shared" si="11"/>
        <v/>
      </c>
      <c r="R79" s="37" t="str">
        <f t="shared" si="12"/>
        <v/>
      </c>
      <c r="S79" s="37" t="str">
        <f t="shared" si="13"/>
        <v/>
      </c>
      <c r="T79" s="37" t="str">
        <f t="shared" si="14"/>
        <v/>
      </c>
      <c r="U79" s="37" t="str">
        <f t="shared" si="15"/>
        <v/>
      </c>
      <c r="V79" s="17"/>
      <c r="W79" s="17"/>
      <c r="X79" s="17"/>
    </row>
    <row r="80" spans="1:24" x14ac:dyDescent="0.2">
      <c r="A80" s="17"/>
      <c r="B80" s="77" t="s">
        <v>49</v>
      </c>
      <c r="C80" s="78"/>
      <c r="D80" s="3">
        <f t="shared" si="16"/>
        <v>10</v>
      </c>
      <c r="E80" s="65">
        <v>0</v>
      </c>
      <c r="F80" s="11">
        <f t="shared" si="3"/>
        <v>9.765625E-4</v>
      </c>
      <c r="G80" s="6">
        <f t="shared" si="4"/>
        <v>0</v>
      </c>
      <c r="H80" s="6">
        <f t="shared" si="5"/>
        <v>0</v>
      </c>
      <c r="I80" s="6">
        <f t="shared" si="6"/>
        <v>0</v>
      </c>
      <c r="J80" s="17">
        <f>SUM(E40:E80)</f>
        <v>180</v>
      </c>
      <c r="K80" s="17"/>
      <c r="L80" s="17"/>
      <c r="M80" s="37" t="str">
        <f t="shared" si="7"/>
        <v/>
      </c>
      <c r="N80" s="37" t="str">
        <f t="shared" si="8"/>
        <v/>
      </c>
      <c r="O80" s="37" t="str">
        <f t="shared" si="9"/>
        <v/>
      </c>
      <c r="P80" s="37" t="str">
        <f t="shared" si="10"/>
        <v/>
      </c>
      <c r="Q80" s="37" t="str">
        <f t="shared" si="11"/>
        <v/>
      </c>
      <c r="R80" s="37" t="str">
        <f t="shared" si="12"/>
        <v/>
      </c>
      <c r="S80" s="37" t="str">
        <f t="shared" si="13"/>
        <v/>
      </c>
      <c r="T80" s="37" t="str">
        <f t="shared" si="14"/>
        <v/>
      </c>
      <c r="U80" s="37" t="str">
        <f t="shared" si="15"/>
        <v/>
      </c>
      <c r="V80" s="17"/>
      <c r="W80" s="17"/>
      <c r="X80" s="17"/>
    </row>
    <row r="81" spans="1:24" x14ac:dyDescent="0.2">
      <c r="A81" s="17"/>
      <c r="B81" s="15"/>
      <c r="C81" s="17"/>
      <c r="D81" s="15"/>
      <c r="E81" s="15"/>
      <c r="F81" s="15"/>
      <c r="G81" s="15"/>
      <c r="H81" s="15"/>
      <c r="I81" s="15"/>
      <c r="J81" s="68"/>
      <c r="K81" s="17"/>
      <c r="L81" s="17"/>
      <c r="M81" s="36">
        <f>SUM(M40:M80)</f>
        <v>-4.7272727272727275</v>
      </c>
      <c r="N81" s="36">
        <f t="shared" ref="N81:U81" si="17">SUM(N40:N80)</f>
        <v>-4.1375000000000011</v>
      </c>
      <c r="O81" s="36">
        <f t="shared" si="17"/>
        <v>-3.3750000000000013</v>
      </c>
      <c r="P81" s="36">
        <f t="shared" si="17"/>
        <v>-1.7142857142857151</v>
      </c>
      <c r="Q81" s="36">
        <f t="shared" si="17"/>
        <v>-1.2000000000000002</v>
      </c>
      <c r="R81" s="36">
        <f t="shared" si="17"/>
        <v>-1.02</v>
      </c>
      <c r="S81" s="36">
        <f t="shared" si="17"/>
        <v>-0.48148148148148145</v>
      </c>
      <c r="T81" s="36">
        <f t="shared" si="17"/>
        <v>-0.18148148148148152</v>
      </c>
      <c r="U81" s="36">
        <f t="shared" si="17"/>
        <v>4.1666666666666657E-2</v>
      </c>
      <c r="V81" s="17"/>
      <c r="W81" s="17"/>
      <c r="X81" s="17"/>
    </row>
    <row r="82" spans="1:24" x14ac:dyDescent="0.2">
      <c r="A82" s="17"/>
      <c r="B82" s="17"/>
      <c r="C82" s="17"/>
      <c r="D82" s="17"/>
      <c r="E82" s="17"/>
      <c r="F82" s="17"/>
      <c r="G82" s="22"/>
      <c r="H82" s="17"/>
      <c r="I82" s="17"/>
      <c r="J82" s="17"/>
      <c r="K82" s="17"/>
      <c r="L82" s="17"/>
      <c r="M82" s="36" t="e">
        <f>SUM(#REF!)</f>
        <v>#REF!</v>
      </c>
      <c r="N82" s="36" t="e">
        <f>SUM(#REF!)</f>
        <v>#REF!</v>
      </c>
      <c r="O82" s="36" t="e">
        <f>SUM(#REF!)</f>
        <v>#REF!</v>
      </c>
      <c r="P82" s="36" t="e">
        <f>SUM(#REF!)</f>
        <v>#REF!</v>
      </c>
      <c r="Q82" s="36" t="e">
        <f>SUM(#REF!)</f>
        <v>#REF!</v>
      </c>
      <c r="R82" s="36" t="e">
        <f>SUM(#REF!)</f>
        <v>#REF!</v>
      </c>
      <c r="S82" s="36" t="e">
        <f>SUM(#REF!)</f>
        <v>#REF!</v>
      </c>
      <c r="T82" s="36" t="e">
        <f>SUM(#REF!)</f>
        <v>#REF!</v>
      </c>
      <c r="U82" s="36" t="e">
        <f>SUM(#REF!)</f>
        <v>#REF!</v>
      </c>
      <c r="V82" s="17"/>
      <c r="W82" s="17"/>
      <c r="X82" s="17"/>
    </row>
    <row r="83" spans="1:24" hidden="1" x14ac:dyDescent="0.2">
      <c r="A83" s="17"/>
      <c r="B83" s="17"/>
      <c r="C83" s="23" t="s">
        <v>6</v>
      </c>
      <c r="D83" s="24" t="s">
        <v>10</v>
      </c>
      <c r="E83" s="25"/>
      <c r="F83" s="26" t="s">
        <v>11</v>
      </c>
      <c r="G83" s="27"/>
      <c r="H83" s="27"/>
      <c r="I83" s="28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hidden="1" x14ac:dyDescent="0.2">
      <c r="A84" s="17"/>
      <c r="B84" s="17"/>
      <c r="C84" s="29">
        <v>-10</v>
      </c>
      <c r="D84" s="5">
        <f>(-10.5+C84)/2</f>
        <v>-10.25</v>
      </c>
      <c r="E84" s="10"/>
      <c r="F84" s="4" t="e">
        <f>D84*#REF!</f>
        <v>#REF!</v>
      </c>
      <c r="G84" s="30" t="e">
        <f>#REF!*((D84-$F$115)^2)</f>
        <v>#REF!</v>
      </c>
      <c r="H84" s="30" t="e">
        <f>#REF!*((D84-$F$115)^3)</f>
        <v>#REF!</v>
      </c>
      <c r="I84" s="31" t="e">
        <f>#REF!*((D84-$F$115)^4)</f>
        <v>#REF!</v>
      </c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hidden="1" x14ac:dyDescent="0.2">
      <c r="A85" s="17"/>
      <c r="B85" s="17"/>
      <c r="C85" s="29">
        <f t="shared" ref="C85:C114" si="18">C84+0.5</f>
        <v>-9.5</v>
      </c>
      <c r="D85" s="5">
        <f>(C84+C85)/2</f>
        <v>-9.75</v>
      </c>
      <c r="E85" s="7"/>
      <c r="F85" s="4" t="e">
        <f>D85*#REF!</f>
        <v>#REF!</v>
      </c>
      <c r="G85" s="30" t="e">
        <f>#REF!*((D85-$F$115)^2)</f>
        <v>#REF!</v>
      </c>
      <c r="H85" s="30" t="e">
        <f>#REF!*((D85-$F$115)^3)</f>
        <v>#REF!</v>
      </c>
      <c r="I85" s="31" t="e">
        <f>#REF!*((D85-$F$115)^4)</f>
        <v>#REF!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hidden="1" x14ac:dyDescent="0.2">
      <c r="A86" s="17"/>
      <c r="B86" s="17"/>
      <c r="C86" s="29">
        <f t="shared" si="18"/>
        <v>-9</v>
      </c>
      <c r="D86" s="5">
        <f>(C85+C86)/2</f>
        <v>-9.25</v>
      </c>
      <c r="E86" s="7"/>
      <c r="F86" s="4" t="e">
        <f>D86*#REF!</f>
        <v>#REF!</v>
      </c>
      <c r="G86" s="30" t="e">
        <f>#REF!*((D86-$F$115)^2)</f>
        <v>#REF!</v>
      </c>
      <c r="H86" s="30" t="e">
        <f>#REF!*((D86-$F$115)^3)</f>
        <v>#REF!</v>
      </c>
      <c r="I86" s="31" t="e">
        <f>#REF!*((D86-$F$115)^4)</f>
        <v>#REF!</v>
      </c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hidden="1" x14ac:dyDescent="0.2">
      <c r="A87" s="17"/>
      <c r="B87" s="17"/>
      <c r="C87" s="29">
        <f t="shared" si="18"/>
        <v>-8.5</v>
      </c>
      <c r="D87" s="5">
        <f t="shared" ref="D87:D114" si="19">(C86+C87)/2</f>
        <v>-8.75</v>
      </c>
      <c r="E87" s="7"/>
      <c r="F87" s="4" t="e">
        <f>D87*#REF!</f>
        <v>#REF!</v>
      </c>
      <c r="G87" s="30" t="e">
        <f>#REF!*((D87-$F$115)^2)</f>
        <v>#REF!</v>
      </c>
      <c r="H87" s="30" t="e">
        <f>#REF!*((D87-$F$115)^3)</f>
        <v>#REF!</v>
      </c>
      <c r="I87" s="31" t="e">
        <f>#REF!*((D87-$F$115)^4)</f>
        <v>#REF!</v>
      </c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hidden="1" x14ac:dyDescent="0.2">
      <c r="A88" s="17"/>
      <c r="B88" s="17"/>
      <c r="C88" s="29">
        <f t="shared" si="18"/>
        <v>-8</v>
      </c>
      <c r="D88" s="5">
        <f t="shared" si="19"/>
        <v>-8.25</v>
      </c>
      <c r="E88" s="7"/>
      <c r="F88" s="4" t="e">
        <f>D88*#REF!</f>
        <v>#REF!</v>
      </c>
      <c r="G88" s="30" t="e">
        <f>#REF!*((D88-$F$115)^2)</f>
        <v>#REF!</v>
      </c>
      <c r="H88" s="30" t="e">
        <f>#REF!*((D88-$F$115)^3)</f>
        <v>#REF!</v>
      </c>
      <c r="I88" s="31" t="e">
        <f>#REF!*((D88-$F$115)^4)</f>
        <v>#REF!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hidden="1" x14ac:dyDescent="0.2">
      <c r="A89" s="17"/>
      <c r="B89" s="17"/>
      <c r="C89" s="29">
        <f t="shared" si="18"/>
        <v>-7.5</v>
      </c>
      <c r="D89" s="5">
        <f t="shared" si="19"/>
        <v>-7.75</v>
      </c>
      <c r="E89" s="7"/>
      <c r="F89" s="4" t="e">
        <f>D89*#REF!</f>
        <v>#REF!</v>
      </c>
      <c r="G89" s="30" t="e">
        <f>#REF!*((D89-$F$115)^2)</f>
        <v>#REF!</v>
      </c>
      <c r="H89" s="30" t="e">
        <f>#REF!*((D89-$F$115)^3)</f>
        <v>#REF!</v>
      </c>
      <c r="I89" s="31" t="e">
        <f>#REF!*((D89-$F$115)^4)</f>
        <v>#REF!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hidden="1" x14ac:dyDescent="0.2">
      <c r="A90" s="17"/>
      <c r="B90" s="17"/>
      <c r="C90" s="29">
        <f t="shared" si="18"/>
        <v>-7</v>
      </c>
      <c r="D90" s="5">
        <f t="shared" si="19"/>
        <v>-7.25</v>
      </c>
      <c r="E90" s="7"/>
      <c r="F90" s="4" t="e">
        <f>D90*#REF!</f>
        <v>#REF!</v>
      </c>
      <c r="G90" s="30" t="e">
        <f>#REF!*((D90-$F$115)^2)</f>
        <v>#REF!</v>
      </c>
      <c r="H90" s="30" t="e">
        <f>#REF!*((D90-$F$115)^3)</f>
        <v>#REF!</v>
      </c>
      <c r="I90" s="31" t="e">
        <f>#REF!*((D90-$F$115)^4)</f>
        <v>#REF!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hidden="1" x14ac:dyDescent="0.2">
      <c r="A91" s="17"/>
      <c r="B91" s="17"/>
      <c r="C91" s="29">
        <f t="shared" si="18"/>
        <v>-6.5</v>
      </c>
      <c r="D91" s="5">
        <f t="shared" si="19"/>
        <v>-6.75</v>
      </c>
      <c r="E91" s="7"/>
      <c r="F91" s="4" t="e">
        <f>D91*#REF!</f>
        <v>#REF!</v>
      </c>
      <c r="G91" s="30" t="e">
        <f>#REF!*((D91-$F$115)^2)</f>
        <v>#REF!</v>
      </c>
      <c r="H91" s="30" t="e">
        <f>#REF!*((D91-$F$115)^3)</f>
        <v>#REF!</v>
      </c>
      <c r="I91" s="31" t="e">
        <f>#REF!*((D91-$F$115)^4)</f>
        <v>#REF!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hidden="1" x14ac:dyDescent="0.2">
      <c r="A92" s="17"/>
      <c r="B92" s="17"/>
      <c r="C92" s="29">
        <f t="shared" si="18"/>
        <v>-6</v>
      </c>
      <c r="D92" s="5">
        <f t="shared" si="19"/>
        <v>-6.25</v>
      </c>
      <c r="E92" s="7"/>
      <c r="F92" s="4" t="e">
        <f>D92*#REF!</f>
        <v>#REF!</v>
      </c>
      <c r="G92" s="30" t="e">
        <f>#REF!*((D92-$F$115)^2)</f>
        <v>#REF!</v>
      </c>
      <c r="H92" s="30" t="e">
        <f>#REF!*((D92-$F$115)^3)</f>
        <v>#REF!</v>
      </c>
      <c r="I92" s="31" t="e">
        <f>#REF!*((D92-$F$115)^4)</f>
        <v>#REF!</v>
      </c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hidden="1" x14ac:dyDescent="0.2">
      <c r="A93" s="17"/>
      <c r="B93" s="17"/>
      <c r="C93" s="29">
        <f t="shared" si="18"/>
        <v>-5.5</v>
      </c>
      <c r="D93" s="5">
        <f t="shared" si="19"/>
        <v>-5.75</v>
      </c>
      <c r="E93" s="7"/>
      <c r="F93" s="4" t="e">
        <f>D93*#REF!</f>
        <v>#REF!</v>
      </c>
      <c r="G93" s="30" t="e">
        <f>#REF!*((D93-$F$115)^2)</f>
        <v>#REF!</v>
      </c>
      <c r="H93" s="30" t="e">
        <f>#REF!*((D93-$F$115)^3)</f>
        <v>#REF!</v>
      </c>
      <c r="I93" s="31" t="e">
        <f>#REF!*((D93-$F$115)^4)</f>
        <v>#REF!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hidden="1" x14ac:dyDescent="0.2">
      <c r="A94" s="17"/>
      <c r="B94" s="17"/>
      <c r="C94" s="29">
        <f t="shared" si="18"/>
        <v>-5</v>
      </c>
      <c r="D94" s="5">
        <f t="shared" si="19"/>
        <v>-5.25</v>
      </c>
      <c r="E94" s="7"/>
      <c r="F94" s="4" t="e">
        <f>D94*#REF!</f>
        <v>#REF!</v>
      </c>
      <c r="G94" s="30" t="e">
        <f>#REF!*((D94-$F$115)^2)</f>
        <v>#REF!</v>
      </c>
      <c r="H94" s="30" t="e">
        <f>#REF!*((D94-$F$115)^3)</f>
        <v>#REF!</v>
      </c>
      <c r="I94" s="31" t="e">
        <f>#REF!*((D94-$F$115)^4)</f>
        <v>#REF!</v>
      </c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hidden="1" x14ac:dyDescent="0.2">
      <c r="A95" s="17"/>
      <c r="B95" s="17"/>
      <c r="C95" s="29">
        <f t="shared" si="18"/>
        <v>-4.5</v>
      </c>
      <c r="D95" s="5">
        <f t="shared" si="19"/>
        <v>-4.75</v>
      </c>
      <c r="E95" s="7"/>
      <c r="F95" s="4" t="e">
        <f>D95*#REF!</f>
        <v>#REF!</v>
      </c>
      <c r="G95" s="30" t="e">
        <f>#REF!*((D95-$F$115)^2)</f>
        <v>#REF!</v>
      </c>
      <c r="H95" s="30" t="e">
        <f>#REF!*((D95-$F$115)^3)</f>
        <v>#REF!</v>
      </c>
      <c r="I95" s="31" t="e">
        <f>#REF!*((D95-$F$115)^4)</f>
        <v>#REF!</v>
      </c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hidden="1" x14ac:dyDescent="0.2">
      <c r="A96" s="17"/>
      <c r="B96" s="17"/>
      <c r="C96" s="29">
        <f t="shared" si="18"/>
        <v>-4</v>
      </c>
      <c r="D96" s="5">
        <f t="shared" si="19"/>
        <v>-4.25</v>
      </c>
      <c r="E96" s="7"/>
      <c r="F96" s="4" t="e">
        <f>D96*#REF!</f>
        <v>#REF!</v>
      </c>
      <c r="G96" s="30" t="e">
        <f>#REF!*((D96-$F$115)^2)</f>
        <v>#REF!</v>
      </c>
      <c r="H96" s="30" t="e">
        <f>#REF!*((D96-$F$115)^3)</f>
        <v>#REF!</v>
      </c>
      <c r="I96" s="31" t="e">
        <f>#REF!*((D96-$F$115)^4)</f>
        <v>#REF!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hidden="1" x14ac:dyDescent="0.2">
      <c r="A97" s="17"/>
      <c r="B97" s="17"/>
      <c r="C97" s="29">
        <f t="shared" si="18"/>
        <v>-3.5</v>
      </c>
      <c r="D97" s="5">
        <f t="shared" si="19"/>
        <v>-3.75</v>
      </c>
      <c r="E97" s="7"/>
      <c r="F97" s="4" t="e">
        <f>D97*#REF!</f>
        <v>#REF!</v>
      </c>
      <c r="G97" s="30" t="e">
        <f>#REF!*((D97-$F$115)^2)</f>
        <v>#REF!</v>
      </c>
      <c r="H97" s="30" t="e">
        <f>#REF!*((D97-$F$115)^3)</f>
        <v>#REF!</v>
      </c>
      <c r="I97" s="31" t="e">
        <f>#REF!*((D97-$F$115)^4)</f>
        <v>#REF!</v>
      </c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hidden="1" x14ac:dyDescent="0.2">
      <c r="A98" s="17"/>
      <c r="B98" s="17"/>
      <c r="C98" s="29">
        <f t="shared" si="18"/>
        <v>-3</v>
      </c>
      <c r="D98" s="5">
        <f t="shared" si="19"/>
        <v>-3.25</v>
      </c>
      <c r="E98" s="7"/>
      <c r="F98" s="4" t="e">
        <f>D98*#REF!</f>
        <v>#REF!</v>
      </c>
      <c r="G98" s="30" t="e">
        <f>#REF!*((D98-$F$115)^2)</f>
        <v>#REF!</v>
      </c>
      <c r="H98" s="30" t="e">
        <f>#REF!*((D98-$F$115)^3)</f>
        <v>#REF!</v>
      </c>
      <c r="I98" s="31" t="e">
        <f>#REF!*((D98-$F$115)^4)</f>
        <v>#REF!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hidden="1" x14ac:dyDescent="0.2">
      <c r="A99" s="17"/>
      <c r="B99" s="17"/>
      <c r="C99" s="29">
        <f t="shared" si="18"/>
        <v>-2.5</v>
      </c>
      <c r="D99" s="5">
        <f t="shared" si="19"/>
        <v>-2.75</v>
      </c>
      <c r="E99" s="7"/>
      <c r="F99" s="4" t="e">
        <f>D99*#REF!</f>
        <v>#REF!</v>
      </c>
      <c r="G99" s="30" t="e">
        <f>#REF!*((D99-$F$115)^2)</f>
        <v>#REF!</v>
      </c>
      <c r="H99" s="30" t="e">
        <f>#REF!*((D99-$F$115)^3)</f>
        <v>#REF!</v>
      </c>
      <c r="I99" s="31" t="e">
        <f>#REF!*((D99-$F$115)^4)</f>
        <v>#REF!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idden="1" x14ac:dyDescent="0.2">
      <c r="A100" s="17"/>
      <c r="B100" s="17"/>
      <c r="C100" s="29">
        <f t="shared" si="18"/>
        <v>-2</v>
      </c>
      <c r="D100" s="5">
        <f t="shared" si="19"/>
        <v>-2.25</v>
      </c>
      <c r="E100" s="7"/>
      <c r="F100" s="4" t="e">
        <f>D100*#REF!</f>
        <v>#REF!</v>
      </c>
      <c r="G100" s="30" t="e">
        <f>#REF!*((D100-$F$115)^2)</f>
        <v>#REF!</v>
      </c>
      <c r="H100" s="30" t="e">
        <f>#REF!*((D100-$F$115)^3)</f>
        <v>#REF!</v>
      </c>
      <c r="I100" s="31" t="e">
        <f>#REF!*((D100-$F$115)^4)</f>
        <v>#REF!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idden="1" x14ac:dyDescent="0.2">
      <c r="A101" s="17"/>
      <c r="B101" s="17"/>
      <c r="C101" s="29">
        <f t="shared" si="18"/>
        <v>-1.5</v>
      </c>
      <c r="D101" s="5">
        <f t="shared" si="19"/>
        <v>-1.75</v>
      </c>
      <c r="E101" s="7"/>
      <c r="F101" s="4" t="e">
        <f>D101*#REF!</f>
        <v>#REF!</v>
      </c>
      <c r="G101" s="30" t="e">
        <f>#REF!*((D101-$F$115)^2)</f>
        <v>#REF!</v>
      </c>
      <c r="H101" s="30" t="e">
        <f>#REF!*((D101-$F$115)^3)</f>
        <v>#REF!</v>
      </c>
      <c r="I101" s="31" t="e">
        <f>#REF!*((D101-$F$115)^4)</f>
        <v>#REF!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idden="1" x14ac:dyDescent="0.2">
      <c r="A102" s="17"/>
      <c r="B102" s="17"/>
      <c r="C102" s="29">
        <f t="shared" si="18"/>
        <v>-1</v>
      </c>
      <c r="D102" s="5">
        <f t="shared" si="19"/>
        <v>-1.25</v>
      </c>
      <c r="E102" s="7"/>
      <c r="F102" s="4" t="e">
        <f>D102*#REF!</f>
        <v>#REF!</v>
      </c>
      <c r="G102" s="30" t="e">
        <f>#REF!*((D102-$F$115)^2)</f>
        <v>#REF!</v>
      </c>
      <c r="H102" s="30" t="e">
        <f>#REF!*((D102-$F$115)^3)</f>
        <v>#REF!</v>
      </c>
      <c r="I102" s="31" t="e">
        <f>#REF!*((D102-$F$115)^4)</f>
        <v>#REF!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idden="1" x14ac:dyDescent="0.2">
      <c r="A103" s="17"/>
      <c r="B103" s="17"/>
      <c r="C103" s="29">
        <f t="shared" si="18"/>
        <v>-0.5</v>
      </c>
      <c r="D103" s="5">
        <f t="shared" si="19"/>
        <v>-0.75</v>
      </c>
      <c r="E103" s="7"/>
      <c r="F103" s="4" t="e">
        <f>D103*#REF!</f>
        <v>#REF!</v>
      </c>
      <c r="G103" s="30" t="e">
        <f>#REF!*((D103-$F$115)^2)</f>
        <v>#REF!</v>
      </c>
      <c r="H103" s="30" t="e">
        <f>#REF!*((D103-$F$115)^3)</f>
        <v>#REF!</v>
      </c>
      <c r="I103" s="31" t="e">
        <f>#REF!*((D103-$F$115)^4)</f>
        <v>#REF!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idden="1" x14ac:dyDescent="0.2">
      <c r="A104" s="17"/>
      <c r="B104" s="17"/>
      <c r="C104" s="29">
        <f t="shared" si="18"/>
        <v>0</v>
      </c>
      <c r="D104" s="5">
        <f t="shared" si="19"/>
        <v>-0.25</v>
      </c>
      <c r="E104" s="7"/>
      <c r="F104" s="4" t="e">
        <f>D104*#REF!</f>
        <v>#REF!</v>
      </c>
      <c r="G104" s="30" t="e">
        <f>#REF!*((D104-$F$115)^2)</f>
        <v>#REF!</v>
      </c>
      <c r="H104" s="30" t="e">
        <f>#REF!*((D104-$F$115)^3)</f>
        <v>#REF!</v>
      </c>
      <c r="I104" s="31" t="e">
        <f>#REF!*((D104-$F$115)^4)</f>
        <v>#REF!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idden="1" x14ac:dyDescent="0.2">
      <c r="A105" s="17"/>
      <c r="B105" s="17"/>
      <c r="C105" s="29">
        <f t="shared" si="18"/>
        <v>0.5</v>
      </c>
      <c r="D105" s="5">
        <f t="shared" si="19"/>
        <v>0.25</v>
      </c>
      <c r="E105" s="7"/>
      <c r="F105" s="4" t="e">
        <f>D105*#REF!</f>
        <v>#REF!</v>
      </c>
      <c r="G105" s="30" t="e">
        <f>#REF!*((D105-$F$115)^2)</f>
        <v>#REF!</v>
      </c>
      <c r="H105" s="30" t="e">
        <f>#REF!*((D105-$F$115)^3)</f>
        <v>#REF!</v>
      </c>
      <c r="I105" s="31" t="e">
        <f>#REF!*((D105-$F$115)^4)</f>
        <v>#REF!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idden="1" x14ac:dyDescent="0.2">
      <c r="A106" s="17"/>
      <c r="B106" s="17"/>
      <c r="C106" s="29">
        <f t="shared" si="18"/>
        <v>1</v>
      </c>
      <c r="D106" s="5">
        <f t="shared" si="19"/>
        <v>0.75</v>
      </c>
      <c r="E106" s="7"/>
      <c r="F106" s="4" t="e">
        <f>D106*#REF!</f>
        <v>#REF!</v>
      </c>
      <c r="G106" s="30" t="e">
        <f>#REF!*((D106-$F$115)^2)</f>
        <v>#REF!</v>
      </c>
      <c r="H106" s="30" t="e">
        <f>#REF!*((D106-$F$115)^3)</f>
        <v>#REF!</v>
      </c>
      <c r="I106" s="31" t="e">
        <f>#REF!*((D106-$F$115)^4)</f>
        <v>#REF!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idden="1" x14ac:dyDescent="0.2">
      <c r="A107" s="17"/>
      <c r="B107" s="17"/>
      <c r="C107" s="29">
        <f t="shared" si="18"/>
        <v>1.5</v>
      </c>
      <c r="D107" s="5">
        <f t="shared" si="19"/>
        <v>1.25</v>
      </c>
      <c r="E107" s="7"/>
      <c r="F107" s="4" t="e">
        <f>D107*#REF!</f>
        <v>#REF!</v>
      </c>
      <c r="G107" s="30" t="e">
        <f>#REF!*((D107-$F$115)^2)</f>
        <v>#REF!</v>
      </c>
      <c r="H107" s="30" t="e">
        <f>#REF!*((D107-$F$115)^3)</f>
        <v>#REF!</v>
      </c>
      <c r="I107" s="31" t="e">
        <f>#REF!*((D107-$F$115)^4)</f>
        <v>#REF!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idden="1" x14ac:dyDescent="0.2">
      <c r="A108" s="17"/>
      <c r="B108" s="17"/>
      <c r="C108" s="29">
        <f t="shared" si="18"/>
        <v>2</v>
      </c>
      <c r="D108" s="5">
        <f t="shared" si="19"/>
        <v>1.75</v>
      </c>
      <c r="E108" s="7"/>
      <c r="F108" s="4" t="e">
        <f>D108*#REF!</f>
        <v>#REF!</v>
      </c>
      <c r="G108" s="30" t="e">
        <f>#REF!*((D108-$F$115)^2)</f>
        <v>#REF!</v>
      </c>
      <c r="H108" s="30" t="e">
        <f>#REF!*((D108-$F$115)^3)</f>
        <v>#REF!</v>
      </c>
      <c r="I108" s="31" t="e">
        <f>#REF!*((D108-$F$115)^4)</f>
        <v>#REF!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idden="1" x14ac:dyDescent="0.2">
      <c r="A109" s="17"/>
      <c r="B109" s="17"/>
      <c r="C109" s="29">
        <f t="shared" si="18"/>
        <v>2.5</v>
      </c>
      <c r="D109" s="5">
        <f t="shared" si="19"/>
        <v>2.25</v>
      </c>
      <c r="E109" s="7"/>
      <c r="F109" s="4" t="e">
        <f>D109*#REF!</f>
        <v>#REF!</v>
      </c>
      <c r="G109" s="30" t="e">
        <f>#REF!*((D109-$F$115)^2)</f>
        <v>#REF!</v>
      </c>
      <c r="H109" s="30" t="e">
        <f>#REF!*((D109-$F$115)^3)</f>
        <v>#REF!</v>
      </c>
      <c r="I109" s="31" t="e">
        <f>#REF!*((D109-$F$115)^4)</f>
        <v>#REF!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idden="1" x14ac:dyDescent="0.2">
      <c r="A110" s="17"/>
      <c r="B110" s="17"/>
      <c r="C110" s="29">
        <f t="shared" si="18"/>
        <v>3</v>
      </c>
      <c r="D110" s="5">
        <f t="shared" si="19"/>
        <v>2.75</v>
      </c>
      <c r="E110" s="7"/>
      <c r="F110" s="4" t="e">
        <f>D110*#REF!</f>
        <v>#REF!</v>
      </c>
      <c r="G110" s="30" t="e">
        <f>#REF!*((D110-$F$115)^2)</f>
        <v>#REF!</v>
      </c>
      <c r="H110" s="30" t="e">
        <f>#REF!*((D110-$F$115)^3)</f>
        <v>#REF!</v>
      </c>
      <c r="I110" s="31" t="e">
        <f>#REF!*((D110-$F$115)^4)</f>
        <v>#REF!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idden="1" x14ac:dyDescent="0.2">
      <c r="A111" s="17"/>
      <c r="B111" s="17"/>
      <c r="C111" s="29">
        <f t="shared" si="18"/>
        <v>3.5</v>
      </c>
      <c r="D111" s="5">
        <f t="shared" si="19"/>
        <v>3.25</v>
      </c>
      <c r="E111" s="7"/>
      <c r="F111" s="4" t="e">
        <f>D111*#REF!</f>
        <v>#REF!</v>
      </c>
      <c r="G111" s="30" t="e">
        <f>#REF!*((D111-$F$115)^2)</f>
        <v>#REF!</v>
      </c>
      <c r="H111" s="30" t="e">
        <f>#REF!*((D111-$F$115)^3)</f>
        <v>#REF!</v>
      </c>
      <c r="I111" s="31" t="e">
        <f>#REF!*((D111-$F$115)^4)</f>
        <v>#REF!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idden="1" x14ac:dyDescent="0.2">
      <c r="A112" s="17"/>
      <c r="B112" s="17"/>
      <c r="C112" s="29">
        <f t="shared" si="18"/>
        <v>4</v>
      </c>
      <c r="D112" s="5">
        <f t="shared" si="19"/>
        <v>3.75</v>
      </c>
      <c r="E112" s="7"/>
      <c r="F112" s="4" t="e">
        <f>D112*#REF!</f>
        <v>#REF!</v>
      </c>
      <c r="G112" s="30" t="e">
        <f>#REF!*((D112-$F$115)^2)</f>
        <v>#REF!</v>
      </c>
      <c r="H112" s="30" t="e">
        <f>#REF!*((D112-$F$115)^3)</f>
        <v>#REF!</v>
      </c>
      <c r="I112" s="31" t="e">
        <f>#REF!*((D112-$F$115)^4)</f>
        <v>#REF!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idden="1" x14ac:dyDescent="0.2">
      <c r="A113" s="17"/>
      <c r="B113" s="17"/>
      <c r="C113" s="29">
        <f t="shared" si="18"/>
        <v>4.5</v>
      </c>
      <c r="D113" s="5">
        <f t="shared" si="19"/>
        <v>4.25</v>
      </c>
      <c r="E113" s="7"/>
      <c r="F113" s="4" t="e">
        <f>D113*#REF!</f>
        <v>#REF!</v>
      </c>
      <c r="G113" s="30" t="e">
        <f>#REF!*((D113-$F$115)^2)</f>
        <v>#REF!</v>
      </c>
      <c r="H113" s="30" t="e">
        <f>#REF!*((D113-$F$115)^3)</f>
        <v>#REF!</v>
      </c>
      <c r="I113" s="31" t="e">
        <f>#REF!*((D113-$F$115)^4)</f>
        <v>#REF!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idden="1" x14ac:dyDescent="0.2">
      <c r="A114" s="17"/>
      <c r="B114" s="17"/>
      <c r="C114" s="32">
        <f t="shared" si="18"/>
        <v>5</v>
      </c>
      <c r="D114" s="33">
        <f t="shared" si="19"/>
        <v>4.75</v>
      </c>
      <c r="E114" s="34"/>
      <c r="F114" s="4" t="e">
        <f>D114*#REF!</f>
        <v>#REF!</v>
      </c>
      <c r="G114" s="30" t="e">
        <f>#REF!*((D114-$F$115)^2)</f>
        <v>#REF!</v>
      </c>
      <c r="H114" s="30" t="e">
        <f>#REF!*((D114-$F$115)^3)</f>
        <v>#REF!</v>
      </c>
      <c r="I114" s="31" t="e">
        <f>#REF!*((D114-$F$115)^4)</f>
        <v>#REF!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idden="1" x14ac:dyDescent="0.2">
      <c r="A115" s="17"/>
      <c r="B115" s="17"/>
      <c r="C115" s="17"/>
      <c r="D115" s="17"/>
      <c r="E115" s="63" t="e">
        <f>2^(-F115)</f>
        <v>#REF!</v>
      </c>
      <c r="F115" s="64" t="e">
        <f>SUM(F84:F114)</f>
        <v>#REF!</v>
      </c>
      <c r="G115" s="64" t="e">
        <f>SQRT(SUM(G84:G114))</f>
        <v>#REF!</v>
      </c>
      <c r="H115" s="64" t="e">
        <f>(SUM(H84:H114))/(($G$115)^3)</f>
        <v>#REF!</v>
      </c>
      <c r="I115" s="64" t="e">
        <f>(SUM(I84:I114))/(($G$115)^4)</f>
        <v>#REF!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idden="1" x14ac:dyDescent="0.2">
      <c r="A116" s="17"/>
      <c r="B116" s="17"/>
      <c r="C116" s="17"/>
      <c r="D116" s="17"/>
      <c r="E116" s="72" t="s">
        <v>9</v>
      </c>
      <c r="F116" s="49" t="s">
        <v>7</v>
      </c>
      <c r="G116" s="50" t="s">
        <v>8</v>
      </c>
      <c r="H116" s="50" t="s">
        <v>5</v>
      </c>
      <c r="I116" s="50" t="s">
        <v>4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idden="1" x14ac:dyDescent="0.2">
      <c r="A117" s="17"/>
      <c r="B117" s="17"/>
      <c r="C117" s="17"/>
      <c r="D117" s="17"/>
      <c r="E117" s="17"/>
      <c r="F117" s="17"/>
      <c r="G117" s="17"/>
      <c r="H117" s="22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idden="1" x14ac:dyDescent="0.2">
      <c r="A118" s="17"/>
      <c r="B118" s="17"/>
      <c r="C118" s="23" t="s">
        <v>6</v>
      </c>
      <c r="D118" s="24" t="s">
        <v>10</v>
      </c>
      <c r="E118" s="25"/>
      <c r="F118" s="26" t="s">
        <v>11</v>
      </c>
      <c r="G118" s="27"/>
      <c r="H118" s="27"/>
      <c r="I118" s="28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idden="1" x14ac:dyDescent="0.2">
      <c r="A119" s="17"/>
      <c r="B119" s="17"/>
      <c r="C119" s="29">
        <v>-10</v>
      </c>
      <c r="D119" s="5">
        <f>(-10.5+C119)/2</f>
        <v>-10.25</v>
      </c>
      <c r="E119" s="10"/>
      <c r="F119" s="4">
        <f t="shared" ref="F119:F149" si="20">D119*G40</f>
        <v>0</v>
      </c>
      <c r="G119" s="30">
        <f t="shared" ref="G119:G149" si="21">G40*((D119-$F$150)^2)</f>
        <v>0</v>
      </c>
      <c r="H119" s="30">
        <f t="shared" ref="H119:H149" si="22">G40*((D119-$F$150)^3)</f>
        <v>0</v>
      </c>
      <c r="I119" s="31">
        <f t="shared" ref="I119:I149" si="23">G40*((D119-$F$150)^4)</f>
        <v>0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idden="1" x14ac:dyDescent="0.2">
      <c r="A120" s="17"/>
      <c r="B120" s="17"/>
      <c r="C120" s="29">
        <f t="shared" ref="C120:C149" si="24">C119+0.5</f>
        <v>-9.5</v>
      </c>
      <c r="D120" s="5">
        <f>(C119+C120)/2</f>
        <v>-9.75</v>
      </c>
      <c r="E120" s="7"/>
      <c r="F120" s="4">
        <f t="shared" si="20"/>
        <v>0</v>
      </c>
      <c r="G120" s="30">
        <f t="shared" si="21"/>
        <v>0</v>
      </c>
      <c r="H120" s="30">
        <f t="shared" si="22"/>
        <v>0</v>
      </c>
      <c r="I120" s="31">
        <f t="shared" si="23"/>
        <v>0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idden="1" x14ac:dyDescent="0.2">
      <c r="A121" s="17"/>
      <c r="B121" s="17"/>
      <c r="C121" s="29">
        <f t="shared" si="24"/>
        <v>-9</v>
      </c>
      <c r="D121" s="5">
        <f>(C120+C121)/2</f>
        <v>-9.25</v>
      </c>
      <c r="E121" s="7"/>
      <c r="F121" s="4">
        <f t="shared" si="20"/>
        <v>0</v>
      </c>
      <c r="G121" s="30">
        <f t="shared" si="21"/>
        <v>0</v>
      </c>
      <c r="H121" s="30">
        <f t="shared" si="22"/>
        <v>0</v>
      </c>
      <c r="I121" s="31">
        <f t="shared" si="23"/>
        <v>0</v>
      </c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idden="1" x14ac:dyDescent="0.2">
      <c r="A122" s="17"/>
      <c r="B122" s="17"/>
      <c r="C122" s="29">
        <f t="shared" si="24"/>
        <v>-8.5</v>
      </c>
      <c r="D122" s="5">
        <f t="shared" ref="D122:D149" si="25">(C121+C122)/2</f>
        <v>-8.75</v>
      </c>
      <c r="E122" s="7"/>
      <c r="F122" s="4">
        <f t="shared" si="20"/>
        <v>0</v>
      </c>
      <c r="G122" s="30">
        <f t="shared" si="21"/>
        <v>0</v>
      </c>
      <c r="H122" s="30">
        <f t="shared" si="22"/>
        <v>0</v>
      </c>
      <c r="I122" s="31">
        <f t="shared" si="23"/>
        <v>0</v>
      </c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idden="1" x14ac:dyDescent="0.2">
      <c r="A123" s="17"/>
      <c r="B123" s="17"/>
      <c r="C123" s="29">
        <f t="shared" si="24"/>
        <v>-8</v>
      </c>
      <c r="D123" s="5">
        <f t="shared" si="25"/>
        <v>-8.25</v>
      </c>
      <c r="E123" s="7"/>
      <c r="F123" s="4">
        <f t="shared" si="20"/>
        <v>0</v>
      </c>
      <c r="G123" s="30">
        <f t="shared" si="21"/>
        <v>0</v>
      </c>
      <c r="H123" s="30">
        <f t="shared" si="22"/>
        <v>0</v>
      </c>
      <c r="I123" s="31">
        <f t="shared" si="23"/>
        <v>0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idden="1" x14ac:dyDescent="0.2">
      <c r="A124" s="17"/>
      <c r="B124" s="17"/>
      <c r="C124" s="29">
        <f t="shared" si="24"/>
        <v>-7.5</v>
      </c>
      <c r="D124" s="5">
        <f t="shared" si="25"/>
        <v>-7.75</v>
      </c>
      <c r="E124" s="7"/>
      <c r="F124" s="4">
        <f t="shared" si="20"/>
        <v>-4.3055555555555555E-2</v>
      </c>
      <c r="G124" s="30">
        <f t="shared" si="21"/>
        <v>0.1806759687928669</v>
      </c>
      <c r="H124" s="30">
        <f t="shared" si="22"/>
        <v>-1.0303548998104326</v>
      </c>
      <c r="I124" s="31">
        <f t="shared" si="23"/>
        <v>5.8758850258633837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idden="1" x14ac:dyDescent="0.2">
      <c r="A125" s="17"/>
      <c r="B125" s="17"/>
      <c r="C125" s="29">
        <f t="shared" si="24"/>
        <v>-7</v>
      </c>
      <c r="D125" s="5">
        <f t="shared" si="25"/>
        <v>-7.25</v>
      </c>
      <c r="E125" s="7"/>
      <c r="F125" s="4">
        <f t="shared" si="20"/>
        <v>-0.12083333333333333</v>
      </c>
      <c r="G125" s="30">
        <f t="shared" si="21"/>
        <v>0.45114827674897112</v>
      </c>
      <c r="H125" s="30">
        <f t="shared" si="22"/>
        <v>-2.3472242287522853</v>
      </c>
      <c r="I125" s="31">
        <f t="shared" si="23"/>
        <v>12.212086056813973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idden="1" x14ac:dyDescent="0.2">
      <c r="A126" s="17"/>
      <c r="B126" s="17"/>
      <c r="C126" s="29">
        <f t="shared" si="24"/>
        <v>-6.5</v>
      </c>
      <c r="D126" s="5">
        <f t="shared" si="25"/>
        <v>-6.75</v>
      </c>
      <c r="E126" s="7"/>
      <c r="F126" s="4">
        <f t="shared" si="20"/>
        <v>-3.7499999999999999E-2</v>
      </c>
      <c r="G126" s="30">
        <f t="shared" si="21"/>
        <v>0.12286732681755828</v>
      </c>
      <c r="H126" s="30">
        <f t="shared" si="22"/>
        <v>-0.57781773417257265</v>
      </c>
      <c r="I126" s="31">
        <f t="shared" si="23"/>
        <v>2.717348399872682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idden="1" x14ac:dyDescent="0.2">
      <c r="A127" s="17"/>
      <c r="B127" s="17"/>
      <c r="C127" s="29">
        <f t="shared" si="24"/>
        <v>-6</v>
      </c>
      <c r="D127" s="5">
        <f t="shared" si="25"/>
        <v>-6.25</v>
      </c>
      <c r="E127" s="7"/>
      <c r="F127" s="4">
        <f t="shared" si="20"/>
        <v>-3.4722222222222224E-2</v>
      </c>
      <c r="G127" s="30">
        <f t="shared" si="21"/>
        <v>9.8129672496570633E-2</v>
      </c>
      <c r="H127" s="30">
        <f t="shared" si="22"/>
        <v>-0.4124172069091982</v>
      </c>
      <c r="I127" s="31">
        <f t="shared" si="23"/>
        <v>1.7332978723711576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idden="1" x14ac:dyDescent="0.2">
      <c r="A128" s="17"/>
      <c r="B128" s="17"/>
      <c r="C128" s="29">
        <f t="shared" si="24"/>
        <v>-5.5</v>
      </c>
      <c r="D128" s="5">
        <f t="shared" si="25"/>
        <v>-5.75</v>
      </c>
      <c r="E128" s="7"/>
      <c r="F128" s="4">
        <f t="shared" si="20"/>
        <v>-0.1277777777777778</v>
      </c>
      <c r="G128" s="30">
        <f t="shared" si="21"/>
        <v>0.30467918381344306</v>
      </c>
      <c r="H128" s="30">
        <f t="shared" si="22"/>
        <v>-1.1281593111758876</v>
      </c>
      <c r="I128" s="31">
        <f t="shared" si="23"/>
        <v>4.1773232272151617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idden="1" x14ac:dyDescent="0.2">
      <c r="A129" s="17"/>
      <c r="B129" s="17"/>
      <c r="C129" s="29">
        <f t="shared" si="24"/>
        <v>-5</v>
      </c>
      <c r="D129" s="5">
        <f t="shared" si="25"/>
        <v>-5.25</v>
      </c>
      <c r="E129" s="7"/>
      <c r="F129" s="4">
        <f t="shared" si="20"/>
        <v>-5.8333333333333334E-2</v>
      </c>
      <c r="G129" s="30">
        <f t="shared" si="21"/>
        <v>0.11397539437585733</v>
      </c>
      <c r="H129" s="30">
        <f t="shared" si="22"/>
        <v>-0.3650378603204541</v>
      </c>
      <c r="I129" s="31">
        <f t="shared" si="23"/>
        <v>1.1691351470818989</v>
      </c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idden="1" x14ac:dyDescent="0.2">
      <c r="A130" s="17"/>
      <c r="B130" s="17"/>
      <c r="C130" s="29">
        <f t="shared" si="24"/>
        <v>-4.5</v>
      </c>
      <c r="D130" s="5">
        <f t="shared" si="25"/>
        <v>-4.75</v>
      </c>
      <c r="E130" s="7"/>
      <c r="F130" s="4">
        <f t="shared" si="20"/>
        <v>-0.29027777777777775</v>
      </c>
      <c r="G130" s="30">
        <f t="shared" si="21"/>
        <v>0.44641713820301776</v>
      </c>
      <c r="H130" s="30">
        <f t="shared" si="22"/>
        <v>-1.2065663207542674</v>
      </c>
      <c r="I130" s="31">
        <f t="shared" si="23"/>
        <v>3.261080639149728</v>
      </c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idden="1" x14ac:dyDescent="0.2">
      <c r="A131" s="17"/>
      <c r="B131" s="17"/>
      <c r="C131" s="29">
        <f t="shared" si="24"/>
        <v>-4</v>
      </c>
      <c r="D131" s="5">
        <f t="shared" si="25"/>
        <v>-4.25</v>
      </c>
      <c r="E131" s="7"/>
      <c r="F131" s="4">
        <f t="shared" si="20"/>
        <v>-0.18888888888888888</v>
      </c>
      <c r="G131" s="30">
        <f t="shared" si="21"/>
        <v>0.21565466392318242</v>
      </c>
      <c r="H131" s="30">
        <f t="shared" si="22"/>
        <v>-0.4750393013641212</v>
      </c>
      <c r="I131" s="31">
        <f t="shared" si="23"/>
        <v>1.0464060166159668</v>
      </c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idden="1" x14ac:dyDescent="0.2">
      <c r="A132" s="17"/>
      <c r="B132" s="17"/>
      <c r="C132" s="29">
        <f t="shared" si="24"/>
        <v>-3.5</v>
      </c>
      <c r="D132" s="5">
        <f t="shared" si="25"/>
        <v>-3.75</v>
      </c>
      <c r="E132" s="7"/>
      <c r="F132" s="4">
        <f t="shared" si="20"/>
        <v>-0.25</v>
      </c>
      <c r="G132" s="30">
        <f t="shared" si="21"/>
        <v>0.19329681069958843</v>
      </c>
      <c r="H132" s="30">
        <f t="shared" si="22"/>
        <v>-0.3291415137745769</v>
      </c>
      <c r="I132" s="31">
        <f t="shared" si="23"/>
        <v>0.56045485539948781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idden="1" x14ac:dyDescent="0.2">
      <c r="A133" s="17"/>
      <c r="B133" s="17"/>
      <c r="C133" s="29">
        <f t="shared" si="24"/>
        <v>-3</v>
      </c>
      <c r="D133" s="5">
        <f t="shared" si="25"/>
        <v>-3.25</v>
      </c>
      <c r="E133" s="7"/>
      <c r="F133" s="4">
        <f t="shared" si="20"/>
        <v>-0.14444444444444446</v>
      </c>
      <c r="G133" s="30">
        <f t="shared" si="21"/>
        <v>6.4296639231824382E-2</v>
      </c>
      <c r="H133" s="30">
        <f t="shared" si="22"/>
        <v>-7.7334568853833205E-2</v>
      </c>
      <c r="I133" s="31">
        <f t="shared" si="23"/>
        <v>9.3016300871416019E-2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idden="1" x14ac:dyDescent="0.2">
      <c r="A134" s="17"/>
      <c r="B134" s="17"/>
      <c r="C134" s="29">
        <f t="shared" si="24"/>
        <v>-2.5</v>
      </c>
      <c r="D134" s="5">
        <f t="shared" si="25"/>
        <v>-2.75</v>
      </c>
      <c r="E134" s="7"/>
      <c r="F134" s="4">
        <f t="shared" si="20"/>
        <v>-0.15277777777777776</v>
      </c>
      <c r="G134" s="30">
        <f t="shared" si="21"/>
        <v>2.7438700274348398E-2</v>
      </c>
      <c r="H134" s="30">
        <f t="shared" si="22"/>
        <v>-1.928330880391706E-2</v>
      </c>
      <c r="I134" s="31">
        <f t="shared" si="23"/>
        <v>1.3551880909419485E-2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idden="1" x14ac:dyDescent="0.2">
      <c r="A135" s="17"/>
      <c r="B135" s="17"/>
      <c r="C135" s="29">
        <f t="shared" si="24"/>
        <v>-2</v>
      </c>
      <c r="D135" s="5">
        <f t="shared" si="25"/>
        <v>-2.25</v>
      </c>
      <c r="E135" s="7"/>
      <c r="F135" s="4">
        <f t="shared" si="20"/>
        <v>-0.3125</v>
      </c>
      <c r="G135" s="30">
        <f t="shared" si="21"/>
        <v>5.7109482167352378E-3</v>
      </c>
      <c r="H135" s="30">
        <f t="shared" si="22"/>
        <v>-1.1580533883935329E-3</v>
      </c>
      <c r="I135" s="31">
        <f t="shared" si="23"/>
        <v>2.3482749264646603E-4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idden="1" x14ac:dyDescent="0.2">
      <c r="A136" s="17"/>
      <c r="B136" s="17"/>
      <c r="C136" s="29">
        <f t="shared" si="24"/>
        <v>-1.5</v>
      </c>
      <c r="D136" s="5">
        <f t="shared" si="25"/>
        <v>-1.75</v>
      </c>
      <c r="E136" s="7"/>
      <c r="F136" s="4">
        <f t="shared" si="20"/>
        <v>-6.8055555555555564E-2</v>
      </c>
      <c r="G136" s="30">
        <f t="shared" si="21"/>
        <v>3.4354852537722973E-3</v>
      </c>
      <c r="H136" s="30">
        <f t="shared" si="22"/>
        <v>1.0211025615378781E-3</v>
      </c>
      <c r="I136" s="31">
        <f t="shared" si="23"/>
        <v>3.0349437245709183E-4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idden="1" x14ac:dyDescent="0.2">
      <c r="A137" s="17"/>
      <c r="B137" s="17"/>
      <c r="C137" s="29">
        <f t="shared" si="24"/>
        <v>-1</v>
      </c>
      <c r="D137" s="5">
        <f t="shared" si="25"/>
        <v>-1.25</v>
      </c>
      <c r="E137" s="7"/>
      <c r="F137" s="4">
        <f t="shared" si="20"/>
        <v>-0.1736111111111111</v>
      </c>
      <c r="G137" s="30">
        <f t="shared" si="21"/>
        <v>8.8272676611797052E-2</v>
      </c>
      <c r="H137" s="30">
        <f t="shared" si="22"/>
        <v>7.037293940996045E-2</v>
      </c>
      <c r="I137" s="31">
        <f t="shared" si="23"/>
        <v>5.6102871140718498E-2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idden="1" x14ac:dyDescent="0.2">
      <c r="A138" s="17"/>
      <c r="B138" s="17"/>
      <c r="C138" s="29">
        <f t="shared" si="24"/>
        <v>-0.5</v>
      </c>
      <c r="D138" s="5">
        <f t="shared" si="25"/>
        <v>-0.75</v>
      </c>
      <c r="E138" s="7"/>
      <c r="F138" s="4">
        <f t="shared" si="20"/>
        <v>-6.6666666666666666E-2</v>
      </c>
      <c r="G138" s="30">
        <f t="shared" si="21"/>
        <v>0.14958093278463655</v>
      </c>
      <c r="H138" s="30">
        <f t="shared" si="22"/>
        <v>0.19403971002895912</v>
      </c>
      <c r="I138" s="31">
        <f t="shared" si="23"/>
        <v>0.25171262384312199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idden="1" x14ac:dyDescent="0.2">
      <c r="A139" s="17"/>
      <c r="B139" s="17"/>
      <c r="C139" s="29">
        <f t="shared" si="24"/>
        <v>0</v>
      </c>
      <c r="D139" s="5">
        <f t="shared" si="25"/>
        <v>-0.25</v>
      </c>
      <c r="E139" s="7"/>
      <c r="F139" s="4">
        <f t="shared" si="20"/>
        <v>-3.7499999999999999E-2</v>
      </c>
      <c r="G139" s="30">
        <f t="shared" si="21"/>
        <v>0.48450115740740757</v>
      </c>
      <c r="H139" s="30">
        <f t="shared" si="22"/>
        <v>0.87075624678497987</v>
      </c>
      <c r="I139" s="31">
        <f t="shared" si="23"/>
        <v>1.5649424768607836</v>
      </c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idden="1" x14ac:dyDescent="0.2">
      <c r="A140" s="17"/>
      <c r="B140" s="17"/>
      <c r="C140" s="29">
        <f t="shared" si="24"/>
        <v>0.5</v>
      </c>
      <c r="D140" s="5">
        <f t="shared" si="25"/>
        <v>0.25</v>
      </c>
      <c r="E140" s="7"/>
      <c r="F140" s="4">
        <f t="shared" si="20"/>
        <v>1.6666666666666666E-2</v>
      </c>
      <c r="G140" s="30">
        <f t="shared" si="21"/>
        <v>0.3518153292181071</v>
      </c>
      <c r="H140" s="30">
        <f t="shared" si="22"/>
        <v>0.80819799239826273</v>
      </c>
      <c r="I140" s="31">
        <f t="shared" si="23"/>
        <v>1.8566103880926761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idden="1" x14ac:dyDescent="0.2">
      <c r="A141" s="17"/>
      <c r="B141" s="17"/>
      <c r="C141" s="29">
        <f t="shared" si="24"/>
        <v>1</v>
      </c>
      <c r="D141" s="5">
        <f t="shared" si="25"/>
        <v>0.75</v>
      </c>
      <c r="E141" s="7"/>
      <c r="F141" s="4">
        <f t="shared" si="20"/>
        <v>8.3333333333333332E-3</v>
      </c>
      <c r="G141" s="30">
        <f t="shared" si="21"/>
        <v>8.6938357338820327E-2</v>
      </c>
      <c r="H141" s="30">
        <f t="shared" si="22"/>
        <v>0.24318590511164465</v>
      </c>
      <c r="I141" s="31">
        <f t="shared" si="23"/>
        <v>0.68024501790951719</v>
      </c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idden="1" x14ac:dyDescent="0.2">
      <c r="A142" s="17"/>
      <c r="B142" s="17"/>
      <c r="C142" s="29">
        <f t="shared" si="24"/>
        <v>1.5</v>
      </c>
      <c r="D142" s="5">
        <f t="shared" si="25"/>
        <v>1.25</v>
      </c>
      <c r="E142" s="7"/>
      <c r="F142" s="4">
        <f t="shared" si="20"/>
        <v>3.4722222222222224E-2</v>
      </c>
      <c r="G142" s="30">
        <f t="shared" si="21"/>
        <v>0.30199095507544588</v>
      </c>
      <c r="H142" s="30">
        <f t="shared" si="22"/>
        <v>0.99573128798487287</v>
      </c>
      <c r="I142" s="31">
        <f t="shared" si="23"/>
        <v>3.2831473301056784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idden="1" x14ac:dyDescent="0.2">
      <c r="A143" s="17"/>
      <c r="B143" s="17"/>
      <c r="C143" s="29">
        <f t="shared" si="24"/>
        <v>2</v>
      </c>
      <c r="D143" s="5">
        <f t="shared" si="25"/>
        <v>1.75</v>
      </c>
      <c r="E143" s="7"/>
      <c r="F143" s="4">
        <f t="shared" si="20"/>
        <v>0</v>
      </c>
      <c r="G143" s="30">
        <f t="shared" si="21"/>
        <v>0</v>
      </c>
      <c r="H143" s="30">
        <f t="shared" si="22"/>
        <v>0</v>
      </c>
      <c r="I143" s="31">
        <f t="shared" si="23"/>
        <v>0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idden="1" x14ac:dyDescent="0.2">
      <c r="A144" s="17"/>
      <c r="B144" s="17"/>
      <c r="C144" s="29">
        <f t="shared" si="24"/>
        <v>2.5</v>
      </c>
      <c r="D144" s="5">
        <f t="shared" si="25"/>
        <v>2.25</v>
      </c>
      <c r="E144" s="7"/>
      <c r="F144" s="4">
        <f t="shared" si="20"/>
        <v>0</v>
      </c>
      <c r="G144" s="30">
        <f t="shared" si="21"/>
        <v>0</v>
      </c>
      <c r="H144" s="30">
        <f t="shared" si="22"/>
        <v>0</v>
      </c>
      <c r="I144" s="31">
        <f t="shared" si="23"/>
        <v>0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idden="1" x14ac:dyDescent="0.2">
      <c r="A145" s="17"/>
      <c r="B145" s="17"/>
      <c r="C145" s="29">
        <f t="shared" si="24"/>
        <v>3</v>
      </c>
      <c r="D145" s="5">
        <f t="shared" si="25"/>
        <v>2.75</v>
      </c>
      <c r="E145" s="7"/>
      <c r="F145" s="4">
        <f t="shared" si="20"/>
        <v>0</v>
      </c>
      <c r="G145" s="30">
        <f t="shared" si="21"/>
        <v>0</v>
      </c>
      <c r="H145" s="30">
        <f t="shared" si="22"/>
        <v>0</v>
      </c>
      <c r="I145" s="31">
        <f t="shared" si="23"/>
        <v>0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idden="1" x14ac:dyDescent="0.2">
      <c r="A146" s="17"/>
      <c r="B146" s="17"/>
      <c r="C146" s="29">
        <f t="shared" si="24"/>
        <v>3.5</v>
      </c>
      <c r="D146" s="5">
        <f t="shared" si="25"/>
        <v>3.25</v>
      </c>
      <c r="E146" s="7"/>
      <c r="F146" s="4">
        <f t="shared" si="20"/>
        <v>0</v>
      </c>
      <c r="G146" s="30">
        <f t="shared" si="21"/>
        <v>0</v>
      </c>
      <c r="H146" s="30">
        <f t="shared" si="22"/>
        <v>0</v>
      </c>
      <c r="I146" s="31">
        <f t="shared" si="23"/>
        <v>0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idden="1" x14ac:dyDescent="0.2">
      <c r="A147" s="17"/>
      <c r="B147" s="17"/>
      <c r="C147" s="29">
        <f t="shared" si="24"/>
        <v>4</v>
      </c>
      <c r="D147" s="5">
        <f t="shared" si="25"/>
        <v>3.75</v>
      </c>
      <c r="E147" s="7"/>
      <c r="F147" s="4">
        <f t="shared" si="20"/>
        <v>0</v>
      </c>
      <c r="G147" s="30">
        <f t="shared" si="21"/>
        <v>0</v>
      </c>
      <c r="H147" s="30">
        <f t="shared" si="22"/>
        <v>0</v>
      </c>
      <c r="I147" s="31">
        <f t="shared" si="23"/>
        <v>0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idden="1" x14ac:dyDescent="0.2">
      <c r="A148" s="17"/>
      <c r="B148" s="17"/>
      <c r="C148" s="29">
        <f t="shared" si="24"/>
        <v>4.5</v>
      </c>
      <c r="D148" s="5">
        <f t="shared" si="25"/>
        <v>4.25</v>
      </c>
      <c r="E148" s="7"/>
      <c r="F148" s="4">
        <f t="shared" si="20"/>
        <v>0</v>
      </c>
      <c r="G148" s="30">
        <f t="shared" si="21"/>
        <v>0</v>
      </c>
      <c r="H148" s="30">
        <f t="shared" si="22"/>
        <v>0</v>
      </c>
      <c r="I148" s="31">
        <f t="shared" si="23"/>
        <v>0</v>
      </c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idden="1" x14ac:dyDescent="0.2">
      <c r="A149" s="17"/>
      <c r="B149" s="17"/>
      <c r="C149" s="32">
        <f t="shared" si="24"/>
        <v>5</v>
      </c>
      <c r="D149" s="33">
        <f t="shared" si="25"/>
        <v>4.75</v>
      </c>
      <c r="E149" s="34"/>
      <c r="F149" s="4">
        <f t="shared" si="20"/>
        <v>0</v>
      </c>
      <c r="G149" s="30">
        <f t="shared" si="21"/>
        <v>0</v>
      </c>
      <c r="H149" s="30">
        <f t="shared" si="22"/>
        <v>0</v>
      </c>
      <c r="I149" s="31">
        <f t="shared" si="23"/>
        <v>0</v>
      </c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idden="1" x14ac:dyDescent="0.2">
      <c r="A150" s="17"/>
      <c r="B150" s="17"/>
      <c r="C150" s="17"/>
      <c r="D150" s="17"/>
      <c r="E150" s="51">
        <f>2^(-F150)</f>
        <v>4.1330941333847857</v>
      </c>
      <c r="F150" s="52">
        <f>SUM(F119:F149)</f>
        <v>-2.0472222222222225</v>
      </c>
      <c r="G150" s="52">
        <f>SQRT(SUM(G119:G149))</f>
        <v>1.9211521588057388</v>
      </c>
      <c r="H150" s="52">
        <f>(SUM(H119:H149))/(($G$150)^3)</f>
        <v>-0.67500687415837046</v>
      </c>
      <c r="I150" s="52">
        <f>(SUM(I119:I149))/(($G$150)^4)</f>
        <v>2.9769716415969154</v>
      </c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idden="1" x14ac:dyDescent="0.2">
      <c r="A151" s="17"/>
      <c r="B151" s="17"/>
      <c r="C151" s="17"/>
      <c r="D151" s="17"/>
      <c r="E151" s="71" t="s">
        <v>9</v>
      </c>
      <c r="F151" s="53" t="s">
        <v>7</v>
      </c>
      <c r="G151" s="54" t="s">
        <v>8</v>
      </c>
      <c r="H151" s="54" t="s">
        <v>5</v>
      </c>
      <c r="I151" s="54" t="s">
        <v>4</v>
      </c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idden="1" x14ac:dyDescent="0.2">
      <c r="A152" s="17"/>
      <c r="B152" s="17"/>
      <c r="C152" s="17"/>
      <c r="D152" s="17"/>
      <c r="E152" s="17"/>
      <c r="F152" s="17"/>
      <c r="G152" s="17"/>
      <c r="H152" s="22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idden="1" x14ac:dyDescent="0.2">
      <c r="A153" s="17"/>
      <c r="B153" s="17"/>
      <c r="C153" s="23" t="s">
        <v>6</v>
      </c>
      <c r="D153" s="24" t="s">
        <v>10</v>
      </c>
      <c r="E153" s="25"/>
      <c r="F153" s="26" t="s">
        <v>11</v>
      </c>
      <c r="G153" s="27"/>
      <c r="H153" s="27"/>
      <c r="I153" s="28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idden="1" x14ac:dyDescent="0.2">
      <c r="A154" s="17"/>
      <c r="B154" s="17"/>
      <c r="C154" s="29">
        <v>-10</v>
      </c>
      <c r="D154" s="5">
        <f>(-10.5+C154)/2</f>
        <v>-10.25</v>
      </c>
      <c r="E154" s="10"/>
      <c r="F154" s="4" t="e">
        <f>D154*#REF!</f>
        <v>#REF!</v>
      </c>
      <c r="G154" s="30" t="e">
        <f>#REF!*((D154-$F$185)^2)</f>
        <v>#REF!</v>
      </c>
      <c r="H154" s="30" t="e">
        <f>#REF!*((D154-$F$185)^3)</f>
        <v>#REF!</v>
      </c>
      <c r="I154" s="31" t="e">
        <f>#REF!*((D154-$F$185)^4)</f>
        <v>#REF!</v>
      </c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idden="1" x14ac:dyDescent="0.2">
      <c r="A155" s="17"/>
      <c r="B155" s="17"/>
      <c r="C155" s="29">
        <f t="shared" ref="C155:C184" si="26">C154+0.5</f>
        <v>-9.5</v>
      </c>
      <c r="D155" s="5">
        <f>(C154+C155)/2</f>
        <v>-9.75</v>
      </c>
      <c r="E155" s="7"/>
      <c r="F155" s="4" t="e">
        <f>D155*#REF!</f>
        <v>#REF!</v>
      </c>
      <c r="G155" s="30" t="e">
        <f>#REF!*((D155-$F$185)^2)</f>
        <v>#REF!</v>
      </c>
      <c r="H155" s="30" t="e">
        <f>#REF!*((D155-$F$185)^3)</f>
        <v>#REF!</v>
      </c>
      <c r="I155" s="31" t="e">
        <f>#REF!*((D155-$F$185)^4)</f>
        <v>#REF!</v>
      </c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idden="1" x14ac:dyDescent="0.2">
      <c r="A156" s="17"/>
      <c r="B156" s="17"/>
      <c r="C156" s="29">
        <f t="shared" si="26"/>
        <v>-9</v>
      </c>
      <c r="D156" s="5">
        <f>(C155+C156)/2</f>
        <v>-9.25</v>
      </c>
      <c r="E156" s="7"/>
      <c r="F156" s="4" t="e">
        <f>D156*#REF!</f>
        <v>#REF!</v>
      </c>
      <c r="G156" s="30" t="e">
        <f>#REF!*((D156-$F$185)^2)</f>
        <v>#REF!</v>
      </c>
      <c r="H156" s="30" t="e">
        <f>#REF!*((D156-$F$185)^3)</f>
        <v>#REF!</v>
      </c>
      <c r="I156" s="31" t="e">
        <f>#REF!*((D156-$F$185)^4)</f>
        <v>#REF!</v>
      </c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idden="1" x14ac:dyDescent="0.2">
      <c r="A157" s="17"/>
      <c r="B157" s="17"/>
      <c r="C157" s="29">
        <f t="shared" si="26"/>
        <v>-8.5</v>
      </c>
      <c r="D157" s="5">
        <f t="shared" ref="D157:D184" si="27">(C156+C157)/2</f>
        <v>-8.75</v>
      </c>
      <c r="E157" s="7"/>
      <c r="F157" s="4" t="e">
        <f>D157*#REF!</f>
        <v>#REF!</v>
      </c>
      <c r="G157" s="30" t="e">
        <f>#REF!*((D157-$F$185)^2)</f>
        <v>#REF!</v>
      </c>
      <c r="H157" s="30" t="e">
        <f>#REF!*((D157-$F$185)^3)</f>
        <v>#REF!</v>
      </c>
      <c r="I157" s="31" t="e">
        <f>#REF!*((D157-$F$185)^4)</f>
        <v>#REF!</v>
      </c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idden="1" x14ac:dyDescent="0.2">
      <c r="A158" s="17"/>
      <c r="B158" s="17"/>
      <c r="C158" s="29">
        <f t="shared" si="26"/>
        <v>-8</v>
      </c>
      <c r="D158" s="5">
        <f t="shared" si="27"/>
        <v>-8.25</v>
      </c>
      <c r="E158" s="7"/>
      <c r="F158" s="4" t="e">
        <f>D158*#REF!</f>
        <v>#REF!</v>
      </c>
      <c r="G158" s="30" t="e">
        <f>#REF!*((D158-$F$185)^2)</f>
        <v>#REF!</v>
      </c>
      <c r="H158" s="30" t="e">
        <f>#REF!*((D158-$F$185)^3)</f>
        <v>#REF!</v>
      </c>
      <c r="I158" s="31" t="e">
        <f>#REF!*((D158-$F$185)^4)</f>
        <v>#REF!</v>
      </c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idden="1" x14ac:dyDescent="0.2">
      <c r="A159" s="17"/>
      <c r="B159" s="17"/>
      <c r="C159" s="29">
        <f t="shared" si="26"/>
        <v>-7.5</v>
      </c>
      <c r="D159" s="5">
        <f t="shared" si="27"/>
        <v>-7.75</v>
      </c>
      <c r="E159" s="7"/>
      <c r="F159" s="4" t="e">
        <f>D159*#REF!</f>
        <v>#REF!</v>
      </c>
      <c r="G159" s="30" t="e">
        <f>#REF!*((D159-$F$185)^2)</f>
        <v>#REF!</v>
      </c>
      <c r="H159" s="30" t="e">
        <f>#REF!*((D159-$F$185)^3)</f>
        <v>#REF!</v>
      </c>
      <c r="I159" s="31" t="e">
        <f>#REF!*((D159-$F$185)^4)</f>
        <v>#REF!</v>
      </c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idden="1" x14ac:dyDescent="0.2">
      <c r="A160" s="17"/>
      <c r="B160" s="17"/>
      <c r="C160" s="29">
        <f t="shared" si="26"/>
        <v>-7</v>
      </c>
      <c r="D160" s="5">
        <f t="shared" si="27"/>
        <v>-7.25</v>
      </c>
      <c r="E160" s="7"/>
      <c r="F160" s="4" t="e">
        <f>D160*#REF!</f>
        <v>#REF!</v>
      </c>
      <c r="G160" s="30" t="e">
        <f>#REF!*((D160-$F$185)^2)</f>
        <v>#REF!</v>
      </c>
      <c r="H160" s="30" t="e">
        <f>#REF!*((D160-$F$185)^3)</f>
        <v>#REF!</v>
      </c>
      <c r="I160" s="31" t="e">
        <f>#REF!*((D160-$F$185)^4)</f>
        <v>#REF!</v>
      </c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idden="1" x14ac:dyDescent="0.2">
      <c r="A161" s="17"/>
      <c r="B161" s="17"/>
      <c r="C161" s="29">
        <f t="shared" si="26"/>
        <v>-6.5</v>
      </c>
      <c r="D161" s="5">
        <f t="shared" si="27"/>
        <v>-6.75</v>
      </c>
      <c r="E161" s="7"/>
      <c r="F161" s="4" t="e">
        <f>D161*#REF!</f>
        <v>#REF!</v>
      </c>
      <c r="G161" s="30" t="e">
        <f>#REF!*((D161-$F$185)^2)</f>
        <v>#REF!</v>
      </c>
      <c r="H161" s="30" t="e">
        <f>#REF!*((D161-$F$185)^3)</f>
        <v>#REF!</v>
      </c>
      <c r="I161" s="31" t="e">
        <f>#REF!*((D161-$F$185)^4)</f>
        <v>#REF!</v>
      </c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idden="1" x14ac:dyDescent="0.2">
      <c r="A162" s="17"/>
      <c r="B162" s="17"/>
      <c r="C162" s="29">
        <f t="shared" si="26"/>
        <v>-6</v>
      </c>
      <c r="D162" s="5">
        <f t="shared" si="27"/>
        <v>-6.25</v>
      </c>
      <c r="E162" s="7"/>
      <c r="F162" s="4" t="e">
        <f>D162*#REF!</f>
        <v>#REF!</v>
      </c>
      <c r="G162" s="30" t="e">
        <f>#REF!*((D162-$F$185)^2)</f>
        <v>#REF!</v>
      </c>
      <c r="H162" s="30" t="e">
        <f>#REF!*((D162-$F$185)^3)</f>
        <v>#REF!</v>
      </c>
      <c r="I162" s="31" t="e">
        <f>#REF!*((D162-$F$185)^4)</f>
        <v>#REF!</v>
      </c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idden="1" x14ac:dyDescent="0.2">
      <c r="A163" s="17"/>
      <c r="B163" s="17"/>
      <c r="C163" s="29">
        <f t="shared" si="26"/>
        <v>-5.5</v>
      </c>
      <c r="D163" s="5">
        <f t="shared" si="27"/>
        <v>-5.75</v>
      </c>
      <c r="E163" s="7"/>
      <c r="F163" s="4" t="e">
        <f>D163*#REF!</f>
        <v>#REF!</v>
      </c>
      <c r="G163" s="30" t="e">
        <f>#REF!*((D163-$F$185)^2)</f>
        <v>#REF!</v>
      </c>
      <c r="H163" s="30" t="e">
        <f>#REF!*((D163-$F$185)^3)</f>
        <v>#REF!</v>
      </c>
      <c r="I163" s="31" t="e">
        <f>#REF!*((D163-$F$185)^4)</f>
        <v>#REF!</v>
      </c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idden="1" x14ac:dyDescent="0.2">
      <c r="A164" s="17"/>
      <c r="B164" s="17"/>
      <c r="C164" s="29">
        <f t="shared" si="26"/>
        <v>-5</v>
      </c>
      <c r="D164" s="5">
        <f t="shared" si="27"/>
        <v>-5.25</v>
      </c>
      <c r="E164" s="7"/>
      <c r="F164" s="4" t="e">
        <f>D164*#REF!</f>
        <v>#REF!</v>
      </c>
      <c r="G164" s="30" t="e">
        <f>#REF!*((D164-$F$185)^2)</f>
        <v>#REF!</v>
      </c>
      <c r="H164" s="30" t="e">
        <f>#REF!*((D164-$F$185)^3)</f>
        <v>#REF!</v>
      </c>
      <c r="I164" s="31" t="e">
        <f>#REF!*((D164-$F$185)^4)</f>
        <v>#REF!</v>
      </c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idden="1" x14ac:dyDescent="0.2">
      <c r="A165" s="17"/>
      <c r="B165" s="17"/>
      <c r="C165" s="29">
        <f t="shared" si="26"/>
        <v>-4.5</v>
      </c>
      <c r="D165" s="5">
        <f t="shared" si="27"/>
        <v>-4.75</v>
      </c>
      <c r="E165" s="7"/>
      <c r="F165" s="4" t="e">
        <f>D165*#REF!</f>
        <v>#REF!</v>
      </c>
      <c r="G165" s="30" t="e">
        <f>#REF!*((D165-$F$185)^2)</f>
        <v>#REF!</v>
      </c>
      <c r="H165" s="30" t="e">
        <f>#REF!*((D165-$F$185)^3)</f>
        <v>#REF!</v>
      </c>
      <c r="I165" s="31" t="e">
        <f>#REF!*((D165-$F$185)^4)</f>
        <v>#REF!</v>
      </c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idden="1" x14ac:dyDescent="0.2">
      <c r="A166" s="17"/>
      <c r="B166" s="17"/>
      <c r="C166" s="29">
        <f t="shared" si="26"/>
        <v>-4</v>
      </c>
      <c r="D166" s="5">
        <f t="shared" si="27"/>
        <v>-4.25</v>
      </c>
      <c r="E166" s="7"/>
      <c r="F166" s="4" t="e">
        <f>D166*#REF!</f>
        <v>#REF!</v>
      </c>
      <c r="G166" s="30" t="e">
        <f>#REF!*((D166-$F$185)^2)</f>
        <v>#REF!</v>
      </c>
      <c r="H166" s="30" t="e">
        <f>#REF!*((D166-$F$185)^3)</f>
        <v>#REF!</v>
      </c>
      <c r="I166" s="31" t="e">
        <f>#REF!*((D166-$F$185)^4)</f>
        <v>#REF!</v>
      </c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idden="1" x14ac:dyDescent="0.2">
      <c r="A167" s="17"/>
      <c r="B167" s="17"/>
      <c r="C167" s="29">
        <f t="shared" si="26"/>
        <v>-3.5</v>
      </c>
      <c r="D167" s="5">
        <f t="shared" si="27"/>
        <v>-3.75</v>
      </c>
      <c r="E167" s="7"/>
      <c r="F167" s="4" t="e">
        <f>D167*#REF!</f>
        <v>#REF!</v>
      </c>
      <c r="G167" s="30" t="e">
        <f>#REF!*((D167-$F$185)^2)</f>
        <v>#REF!</v>
      </c>
      <c r="H167" s="30" t="e">
        <f>#REF!*((D167-$F$185)^3)</f>
        <v>#REF!</v>
      </c>
      <c r="I167" s="31" t="e">
        <f>#REF!*((D167-$F$185)^4)</f>
        <v>#REF!</v>
      </c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idden="1" x14ac:dyDescent="0.2">
      <c r="A168" s="17"/>
      <c r="B168" s="17"/>
      <c r="C168" s="29">
        <f t="shared" si="26"/>
        <v>-3</v>
      </c>
      <c r="D168" s="5">
        <f t="shared" si="27"/>
        <v>-3.25</v>
      </c>
      <c r="E168" s="7"/>
      <c r="F168" s="4" t="e">
        <f>D168*#REF!</f>
        <v>#REF!</v>
      </c>
      <c r="G168" s="30" t="e">
        <f>#REF!*((D168-$F$185)^2)</f>
        <v>#REF!</v>
      </c>
      <c r="H168" s="30" t="e">
        <f>#REF!*((D168-$F$185)^3)</f>
        <v>#REF!</v>
      </c>
      <c r="I168" s="31" t="e">
        <f>#REF!*((D168-$F$185)^4)</f>
        <v>#REF!</v>
      </c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idden="1" x14ac:dyDescent="0.2">
      <c r="A169" s="17"/>
      <c r="B169" s="17"/>
      <c r="C169" s="29">
        <f t="shared" si="26"/>
        <v>-2.5</v>
      </c>
      <c r="D169" s="5">
        <f t="shared" si="27"/>
        <v>-2.75</v>
      </c>
      <c r="E169" s="7"/>
      <c r="F169" s="4" t="e">
        <f>D169*#REF!</f>
        <v>#REF!</v>
      </c>
      <c r="G169" s="30" t="e">
        <f>#REF!*((D169-$F$185)^2)</f>
        <v>#REF!</v>
      </c>
      <c r="H169" s="30" t="e">
        <f>#REF!*((D169-$F$185)^3)</f>
        <v>#REF!</v>
      </c>
      <c r="I169" s="31" t="e">
        <f>#REF!*((D169-$F$185)^4)</f>
        <v>#REF!</v>
      </c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idden="1" x14ac:dyDescent="0.2">
      <c r="A170" s="17"/>
      <c r="B170" s="17"/>
      <c r="C170" s="29">
        <f t="shared" si="26"/>
        <v>-2</v>
      </c>
      <c r="D170" s="5">
        <f t="shared" si="27"/>
        <v>-2.25</v>
      </c>
      <c r="E170" s="7"/>
      <c r="F170" s="4" t="e">
        <f>D170*#REF!</f>
        <v>#REF!</v>
      </c>
      <c r="G170" s="30" t="e">
        <f>#REF!*((D170-$F$185)^2)</f>
        <v>#REF!</v>
      </c>
      <c r="H170" s="30" t="e">
        <f>#REF!*((D170-$F$185)^3)</f>
        <v>#REF!</v>
      </c>
      <c r="I170" s="31" t="e">
        <f>#REF!*((D170-$F$185)^4)</f>
        <v>#REF!</v>
      </c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idden="1" x14ac:dyDescent="0.2">
      <c r="A171" s="17"/>
      <c r="B171" s="17"/>
      <c r="C171" s="29">
        <f t="shared" si="26"/>
        <v>-1.5</v>
      </c>
      <c r="D171" s="5">
        <f t="shared" si="27"/>
        <v>-1.75</v>
      </c>
      <c r="E171" s="7"/>
      <c r="F171" s="4" t="e">
        <f>D171*#REF!</f>
        <v>#REF!</v>
      </c>
      <c r="G171" s="30" t="e">
        <f>#REF!*((D171-$F$185)^2)</f>
        <v>#REF!</v>
      </c>
      <c r="H171" s="30" t="e">
        <f>#REF!*((D171-$F$185)^3)</f>
        <v>#REF!</v>
      </c>
      <c r="I171" s="31" t="e">
        <f>#REF!*((D171-$F$185)^4)</f>
        <v>#REF!</v>
      </c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idden="1" x14ac:dyDescent="0.2">
      <c r="A172" s="17"/>
      <c r="B172" s="17"/>
      <c r="C172" s="29">
        <f t="shared" si="26"/>
        <v>-1</v>
      </c>
      <c r="D172" s="5">
        <f t="shared" si="27"/>
        <v>-1.25</v>
      </c>
      <c r="E172" s="7"/>
      <c r="F172" s="4" t="e">
        <f>D172*#REF!</f>
        <v>#REF!</v>
      </c>
      <c r="G172" s="30" t="e">
        <f>#REF!*((D172-$F$185)^2)</f>
        <v>#REF!</v>
      </c>
      <c r="H172" s="30" t="e">
        <f>#REF!*((D172-$F$185)^3)</f>
        <v>#REF!</v>
      </c>
      <c r="I172" s="31" t="e">
        <f>#REF!*((D172-$F$185)^4)</f>
        <v>#REF!</v>
      </c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idden="1" x14ac:dyDescent="0.2">
      <c r="A173" s="17"/>
      <c r="B173" s="17"/>
      <c r="C173" s="29">
        <f t="shared" si="26"/>
        <v>-0.5</v>
      </c>
      <c r="D173" s="5">
        <f t="shared" si="27"/>
        <v>-0.75</v>
      </c>
      <c r="E173" s="7"/>
      <c r="F173" s="4" t="e">
        <f>D173*#REF!</f>
        <v>#REF!</v>
      </c>
      <c r="G173" s="30" t="e">
        <f>#REF!*((D173-$F$185)^2)</f>
        <v>#REF!</v>
      </c>
      <c r="H173" s="30" t="e">
        <f>#REF!*((D173-$F$185)^3)</f>
        <v>#REF!</v>
      </c>
      <c r="I173" s="31" t="e">
        <f>#REF!*((D173-$F$185)^4)</f>
        <v>#REF!</v>
      </c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idden="1" x14ac:dyDescent="0.2">
      <c r="A174" s="17"/>
      <c r="B174" s="17"/>
      <c r="C174" s="29">
        <f t="shared" si="26"/>
        <v>0</v>
      </c>
      <c r="D174" s="5">
        <f t="shared" si="27"/>
        <v>-0.25</v>
      </c>
      <c r="E174" s="7"/>
      <c r="F174" s="4" t="e">
        <f>D174*#REF!</f>
        <v>#REF!</v>
      </c>
      <c r="G174" s="30" t="e">
        <f>#REF!*((D174-$F$185)^2)</f>
        <v>#REF!</v>
      </c>
      <c r="H174" s="30" t="e">
        <f>#REF!*((D174-$F$185)^3)</f>
        <v>#REF!</v>
      </c>
      <c r="I174" s="31" t="e">
        <f>#REF!*((D174-$F$185)^4)</f>
        <v>#REF!</v>
      </c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idden="1" x14ac:dyDescent="0.2">
      <c r="A175" s="17"/>
      <c r="B175" s="17"/>
      <c r="C175" s="29">
        <f t="shared" si="26"/>
        <v>0.5</v>
      </c>
      <c r="D175" s="5">
        <f t="shared" si="27"/>
        <v>0.25</v>
      </c>
      <c r="E175" s="7"/>
      <c r="F175" s="4" t="e">
        <f>D175*#REF!</f>
        <v>#REF!</v>
      </c>
      <c r="G175" s="30" t="e">
        <f>#REF!*((D175-$F$185)^2)</f>
        <v>#REF!</v>
      </c>
      <c r="H175" s="30" t="e">
        <f>#REF!*((D175-$F$185)^3)</f>
        <v>#REF!</v>
      </c>
      <c r="I175" s="31" t="e">
        <f>#REF!*((D175-$F$185)^4)</f>
        <v>#REF!</v>
      </c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idden="1" x14ac:dyDescent="0.2">
      <c r="A176" s="17"/>
      <c r="B176" s="17"/>
      <c r="C176" s="29">
        <f t="shared" si="26"/>
        <v>1</v>
      </c>
      <c r="D176" s="5">
        <f t="shared" si="27"/>
        <v>0.75</v>
      </c>
      <c r="E176" s="7"/>
      <c r="F176" s="4" t="e">
        <f>D176*#REF!</f>
        <v>#REF!</v>
      </c>
      <c r="G176" s="30" t="e">
        <f>#REF!*((D176-$F$185)^2)</f>
        <v>#REF!</v>
      </c>
      <c r="H176" s="30" t="e">
        <f>#REF!*((D176-$F$185)^3)</f>
        <v>#REF!</v>
      </c>
      <c r="I176" s="31" t="e">
        <f>#REF!*((D176-$F$185)^4)</f>
        <v>#REF!</v>
      </c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idden="1" x14ac:dyDescent="0.2">
      <c r="A177" s="17"/>
      <c r="B177" s="17"/>
      <c r="C177" s="29">
        <f t="shared" si="26"/>
        <v>1.5</v>
      </c>
      <c r="D177" s="5">
        <f t="shared" si="27"/>
        <v>1.25</v>
      </c>
      <c r="E177" s="7"/>
      <c r="F177" s="4" t="e">
        <f>D177*#REF!</f>
        <v>#REF!</v>
      </c>
      <c r="G177" s="30" t="e">
        <f>#REF!*((D177-$F$185)^2)</f>
        <v>#REF!</v>
      </c>
      <c r="H177" s="30" t="e">
        <f>#REF!*((D177-$F$185)^3)</f>
        <v>#REF!</v>
      </c>
      <c r="I177" s="31" t="e">
        <f>#REF!*((D177-$F$185)^4)</f>
        <v>#REF!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idden="1" x14ac:dyDescent="0.2">
      <c r="A178" s="17"/>
      <c r="B178" s="17"/>
      <c r="C178" s="29">
        <f t="shared" si="26"/>
        <v>2</v>
      </c>
      <c r="D178" s="5">
        <f t="shared" si="27"/>
        <v>1.75</v>
      </c>
      <c r="E178" s="7"/>
      <c r="F178" s="4" t="e">
        <f>D178*#REF!</f>
        <v>#REF!</v>
      </c>
      <c r="G178" s="30" t="e">
        <f>#REF!*((D178-$F$185)^2)</f>
        <v>#REF!</v>
      </c>
      <c r="H178" s="30" t="e">
        <f>#REF!*((D178-$F$185)^3)</f>
        <v>#REF!</v>
      </c>
      <c r="I178" s="31" t="e">
        <f>#REF!*((D178-$F$185)^4)</f>
        <v>#REF!</v>
      </c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idden="1" x14ac:dyDescent="0.2">
      <c r="A179" s="17"/>
      <c r="B179" s="17"/>
      <c r="C179" s="29">
        <f t="shared" si="26"/>
        <v>2.5</v>
      </c>
      <c r="D179" s="5">
        <f t="shared" si="27"/>
        <v>2.25</v>
      </c>
      <c r="E179" s="7"/>
      <c r="F179" s="4" t="e">
        <f>D179*#REF!</f>
        <v>#REF!</v>
      </c>
      <c r="G179" s="30" t="e">
        <f>#REF!*((D179-$F$185)^2)</f>
        <v>#REF!</v>
      </c>
      <c r="H179" s="30" t="e">
        <f>#REF!*((D179-$F$185)^3)</f>
        <v>#REF!</v>
      </c>
      <c r="I179" s="31" t="e">
        <f>#REF!*((D179-$F$185)^4)</f>
        <v>#REF!</v>
      </c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idden="1" x14ac:dyDescent="0.2">
      <c r="A180" s="17"/>
      <c r="B180" s="17"/>
      <c r="C180" s="29">
        <f t="shared" si="26"/>
        <v>3</v>
      </c>
      <c r="D180" s="5">
        <f t="shared" si="27"/>
        <v>2.75</v>
      </c>
      <c r="E180" s="7"/>
      <c r="F180" s="4" t="e">
        <f>D180*#REF!</f>
        <v>#REF!</v>
      </c>
      <c r="G180" s="30" t="e">
        <f>#REF!*((D180-$F$185)^2)</f>
        <v>#REF!</v>
      </c>
      <c r="H180" s="30" t="e">
        <f>#REF!*((D180-$F$185)^3)</f>
        <v>#REF!</v>
      </c>
      <c r="I180" s="31" t="e">
        <f>#REF!*((D180-$F$185)^4)</f>
        <v>#REF!</v>
      </c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idden="1" x14ac:dyDescent="0.2">
      <c r="A181" s="17"/>
      <c r="B181" s="17"/>
      <c r="C181" s="29">
        <f t="shared" si="26"/>
        <v>3.5</v>
      </c>
      <c r="D181" s="5">
        <f t="shared" si="27"/>
        <v>3.25</v>
      </c>
      <c r="E181" s="7"/>
      <c r="F181" s="4" t="e">
        <f>D181*#REF!</f>
        <v>#REF!</v>
      </c>
      <c r="G181" s="30" t="e">
        <f>#REF!*((D181-$F$185)^2)</f>
        <v>#REF!</v>
      </c>
      <c r="H181" s="30" t="e">
        <f>#REF!*((D181-$F$185)^3)</f>
        <v>#REF!</v>
      </c>
      <c r="I181" s="31" t="e">
        <f>#REF!*((D181-$F$185)^4)</f>
        <v>#REF!</v>
      </c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idden="1" x14ac:dyDescent="0.2">
      <c r="A182" s="17"/>
      <c r="B182" s="17"/>
      <c r="C182" s="29">
        <f t="shared" si="26"/>
        <v>4</v>
      </c>
      <c r="D182" s="5">
        <f t="shared" si="27"/>
        <v>3.75</v>
      </c>
      <c r="E182" s="7"/>
      <c r="F182" s="4" t="e">
        <f>D182*#REF!</f>
        <v>#REF!</v>
      </c>
      <c r="G182" s="30" t="e">
        <f>#REF!*((D182-$F$185)^2)</f>
        <v>#REF!</v>
      </c>
      <c r="H182" s="30" t="e">
        <f>#REF!*((D182-$F$185)^3)</f>
        <v>#REF!</v>
      </c>
      <c r="I182" s="31" t="e">
        <f>#REF!*((D182-$F$185)^4)</f>
        <v>#REF!</v>
      </c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idden="1" x14ac:dyDescent="0.2">
      <c r="A183" s="17"/>
      <c r="B183" s="17"/>
      <c r="C183" s="29">
        <f t="shared" si="26"/>
        <v>4.5</v>
      </c>
      <c r="D183" s="5">
        <f t="shared" si="27"/>
        <v>4.25</v>
      </c>
      <c r="E183" s="7"/>
      <c r="F183" s="4" t="e">
        <f>D183*#REF!</f>
        <v>#REF!</v>
      </c>
      <c r="G183" s="30" t="e">
        <f>#REF!*((D183-$F$185)^2)</f>
        <v>#REF!</v>
      </c>
      <c r="H183" s="30" t="e">
        <f>#REF!*((D183-$F$185)^3)</f>
        <v>#REF!</v>
      </c>
      <c r="I183" s="31" t="e">
        <f>#REF!*((D183-$F$185)^4)</f>
        <v>#REF!</v>
      </c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2.25" hidden="1" customHeight="1" x14ac:dyDescent="0.2">
      <c r="A184" s="17"/>
      <c r="B184" s="17"/>
      <c r="C184" s="32">
        <f t="shared" si="26"/>
        <v>5</v>
      </c>
      <c r="D184" s="33">
        <f t="shared" si="27"/>
        <v>4.75</v>
      </c>
      <c r="E184" s="34"/>
      <c r="F184" s="4" t="e">
        <f>D184*#REF!</f>
        <v>#REF!</v>
      </c>
      <c r="G184" s="30" t="e">
        <f>#REF!*((D184-$F$185)^2)</f>
        <v>#REF!</v>
      </c>
      <c r="H184" s="30" t="e">
        <f>#REF!*((D184-$F$185)^3)</f>
        <v>#REF!</v>
      </c>
      <c r="I184" s="31" t="e">
        <f>#REF!*((D184-$F$185)^4)</f>
        <v>#REF!</v>
      </c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idden="1" x14ac:dyDescent="0.2">
      <c r="A185" s="17"/>
      <c r="B185" s="17"/>
      <c r="C185" s="17"/>
      <c r="D185" s="17"/>
      <c r="E185" s="55" t="e">
        <f>2^(-F185)</f>
        <v>#REF!</v>
      </c>
      <c r="F185" s="56" t="e">
        <f>SUM(F154:F184)</f>
        <v>#REF!</v>
      </c>
      <c r="G185" s="56" t="e">
        <f>SQRT(SUM(G154:G184))</f>
        <v>#REF!</v>
      </c>
      <c r="H185" s="56" t="e">
        <f>(SUM(H154:H184))/(($G$185)^3)</f>
        <v>#REF!</v>
      </c>
      <c r="I185" s="56" t="e">
        <f>(SUM(I154:I184))/(($G$185)^4)</f>
        <v>#REF!</v>
      </c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idden="1" x14ac:dyDescent="0.2">
      <c r="A186" s="17"/>
      <c r="B186" s="17"/>
      <c r="C186" s="17"/>
      <c r="D186" s="17"/>
      <c r="E186" s="70" t="s">
        <v>9</v>
      </c>
      <c r="F186" s="57" t="s">
        <v>7</v>
      </c>
      <c r="G186" s="58" t="s">
        <v>8</v>
      </c>
      <c r="H186" s="58" t="s">
        <v>5</v>
      </c>
      <c r="I186" s="58" t="s">
        <v>4</v>
      </c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x14ac:dyDescent="0.2">
      <c r="A187" s="17"/>
      <c r="B187" s="17"/>
      <c r="C187" s="17"/>
      <c r="D187" s="17"/>
      <c r="E187" s="17"/>
      <c r="F187" s="17"/>
      <c r="G187" s="17"/>
      <c r="H187" s="22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x14ac:dyDescent="0.2">
      <c r="A188" s="17"/>
      <c r="B188" s="17"/>
      <c r="C188" s="17"/>
      <c r="D188" s="17"/>
      <c r="E188" s="17"/>
      <c r="F188" s="17"/>
      <c r="G188" s="22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x14ac:dyDescent="0.2">
      <c r="A189" s="17"/>
      <c r="B189" s="17"/>
      <c r="C189" s="17"/>
      <c r="D189" s="17"/>
      <c r="E189" s="17"/>
      <c r="F189" s="17"/>
      <c r="G189" s="22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x14ac:dyDescent="0.2">
      <c r="A190" s="17"/>
      <c r="B190" s="17"/>
      <c r="C190" s="17"/>
      <c r="D190" s="17"/>
      <c r="E190" s="17"/>
      <c r="F190" s="17"/>
      <c r="G190" s="22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x14ac:dyDescent="0.2">
      <c r="A191" s="17"/>
      <c r="B191" s="17"/>
      <c r="C191" s="17"/>
      <c r="D191" s="17"/>
      <c r="E191" s="17"/>
      <c r="F191" s="17"/>
      <c r="G191" s="22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x14ac:dyDescent="0.2">
      <c r="A192" s="17"/>
      <c r="B192" s="17"/>
      <c r="C192" s="17"/>
      <c r="D192" s="17"/>
      <c r="E192" s="17"/>
      <c r="F192" s="17"/>
      <c r="G192" s="22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x14ac:dyDescent="0.2">
      <c r="A193" s="17"/>
      <c r="B193" s="17"/>
      <c r="C193" s="17"/>
      <c r="D193" s="17"/>
      <c r="E193" s="17"/>
      <c r="F193" s="17"/>
      <c r="G193" s="22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x14ac:dyDescent="0.2">
      <c r="A194" s="17"/>
      <c r="B194" s="17"/>
      <c r="C194" s="17"/>
      <c r="D194" s="17"/>
      <c r="E194" s="17"/>
      <c r="F194" s="17"/>
      <c r="G194" s="22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x14ac:dyDescent="0.2">
      <c r="A195" s="17"/>
      <c r="B195" s="17"/>
      <c r="C195" s="17"/>
      <c r="D195" s="17"/>
      <c r="E195" s="17"/>
      <c r="F195" s="17"/>
      <c r="G195" s="22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x14ac:dyDescent="0.2">
      <c r="A196" s="17"/>
      <c r="B196" s="17"/>
      <c r="C196" s="17"/>
      <c r="D196" s="17"/>
      <c r="E196" s="17"/>
      <c r="F196" s="17"/>
      <c r="G196" s="22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x14ac:dyDescent="0.2">
      <c r="A197" s="17"/>
      <c r="B197" s="17"/>
      <c r="C197" s="17"/>
      <c r="D197" s="17"/>
      <c r="E197" s="17"/>
      <c r="F197" s="17"/>
      <c r="G197" s="22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x14ac:dyDescent="0.2">
      <c r="A198" s="17"/>
      <c r="B198" s="17"/>
      <c r="C198" s="17"/>
      <c r="D198" s="17"/>
      <c r="E198" s="17"/>
      <c r="F198" s="17"/>
      <c r="G198" s="22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x14ac:dyDescent="0.2">
      <c r="A199" s="17"/>
      <c r="B199" s="17"/>
      <c r="C199" s="17"/>
      <c r="D199" s="17"/>
      <c r="E199" s="17"/>
      <c r="F199" s="17"/>
      <c r="G199" s="22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</row>
    <row r="200" spans="1:24" x14ac:dyDescent="0.2">
      <c r="A200" s="17"/>
      <c r="B200" s="17"/>
      <c r="C200" s="17"/>
      <c r="D200" s="17"/>
      <c r="E200" s="17"/>
      <c r="F200" s="17"/>
      <c r="G200" s="22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</row>
    <row r="201" spans="1:24" x14ac:dyDescent="0.2">
      <c r="A201" s="17"/>
      <c r="B201" s="17"/>
      <c r="C201" s="17"/>
      <c r="D201" s="17"/>
      <c r="E201" s="17"/>
      <c r="F201" s="17"/>
      <c r="G201" s="22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</row>
    <row r="202" spans="1:24" x14ac:dyDescent="0.2">
      <c r="A202" s="17"/>
      <c r="B202" s="17"/>
      <c r="C202" s="17"/>
      <c r="D202" s="17"/>
      <c r="E202" s="17"/>
      <c r="F202" s="17"/>
      <c r="G202" s="22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</row>
    <row r="203" spans="1:24" x14ac:dyDescent="0.2">
      <c r="A203" s="17"/>
      <c r="B203" s="17"/>
      <c r="C203" s="17"/>
      <c r="D203" s="17"/>
      <c r="E203" s="17"/>
      <c r="F203" s="17"/>
      <c r="G203" s="22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</row>
    <row r="204" spans="1:24" x14ac:dyDescent="0.2">
      <c r="A204" s="17"/>
      <c r="B204" s="17"/>
      <c r="C204" s="17"/>
      <c r="D204" s="17"/>
      <c r="E204" s="17"/>
      <c r="F204" s="17"/>
      <c r="G204" s="22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</row>
    <row r="205" spans="1:24" x14ac:dyDescent="0.2">
      <c r="A205" s="17"/>
      <c r="B205" s="17"/>
      <c r="C205" s="17"/>
      <c r="D205" s="17"/>
      <c r="E205" s="17"/>
      <c r="F205" s="17"/>
      <c r="G205" s="22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</row>
    <row r="206" spans="1:24" x14ac:dyDescent="0.2">
      <c r="A206" s="17"/>
      <c r="B206" s="17"/>
      <c r="C206" s="17"/>
      <c r="D206" s="17"/>
      <c r="E206" s="17"/>
      <c r="F206" s="17"/>
      <c r="G206" s="22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</row>
    <row r="207" spans="1:24" x14ac:dyDescent="0.2">
      <c r="A207" s="17"/>
      <c r="B207" s="17"/>
      <c r="C207" s="17"/>
      <c r="D207" s="17"/>
      <c r="E207" s="17"/>
      <c r="F207" s="17"/>
      <c r="G207" s="22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</row>
    <row r="208" spans="1:24" x14ac:dyDescent="0.2">
      <c r="A208" s="17"/>
      <c r="B208" s="17"/>
      <c r="C208" s="17"/>
      <c r="D208" s="17"/>
      <c r="E208" s="17"/>
      <c r="F208" s="17"/>
      <c r="G208" s="22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</row>
    <row r="209" spans="1:24" x14ac:dyDescent="0.2">
      <c r="A209" s="17"/>
      <c r="B209" s="17"/>
      <c r="C209" s="17"/>
      <c r="D209" s="17"/>
      <c r="E209" s="17"/>
      <c r="F209" s="17"/>
      <c r="G209" s="22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</row>
    <row r="210" spans="1:24" x14ac:dyDescent="0.2">
      <c r="A210" s="17"/>
      <c r="B210" s="17"/>
      <c r="C210" s="17"/>
      <c r="D210" s="17"/>
      <c r="E210" s="17"/>
      <c r="F210" s="17"/>
      <c r="G210" s="22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</row>
    <row r="211" spans="1:24" x14ac:dyDescent="0.2">
      <c r="A211" s="17"/>
      <c r="B211" s="17"/>
      <c r="C211" s="17"/>
      <c r="D211" s="17"/>
      <c r="E211" s="17"/>
      <c r="F211" s="17"/>
      <c r="G211" s="22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</row>
    <row r="212" spans="1:24" x14ac:dyDescent="0.2">
      <c r="A212" s="17"/>
      <c r="B212" s="17"/>
      <c r="C212" s="17"/>
      <c r="D212" s="17"/>
      <c r="E212" s="17"/>
      <c r="F212" s="17"/>
      <c r="G212" s="22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</row>
    <row r="213" spans="1:24" x14ac:dyDescent="0.2">
      <c r="A213" s="17"/>
      <c r="B213" s="17"/>
      <c r="C213" s="17"/>
      <c r="D213" s="17"/>
      <c r="E213" s="17"/>
      <c r="F213" s="17"/>
      <c r="G213" s="22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</row>
    <row r="214" spans="1:24" x14ac:dyDescent="0.2">
      <c r="A214" s="17"/>
      <c r="B214" s="17"/>
      <c r="C214" s="17"/>
      <c r="D214" s="17"/>
      <c r="E214" s="17"/>
      <c r="F214" s="17"/>
      <c r="G214" s="22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</row>
    <row r="215" spans="1:24" x14ac:dyDescent="0.2">
      <c r="A215" s="17"/>
      <c r="B215" s="17"/>
      <c r="C215" s="17"/>
      <c r="D215" s="17"/>
      <c r="E215" s="17"/>
      <c r="F215" s="17"/>
      <c r="G215" s="22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</row>
    <row r="216" spans="1:24" x14ac:dyDescent="0.2">
      <c r="A216" s="17"/>
      <c r="B216" s="17"/>
      <c r="C216" s="17"/>
      <c r="D216" s="17"/>
      <c r="E216" s="17"/>
      <c r="F216" s="17"/>
      <c r="G216" s="22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</row>
    <row r="217" spans="1:24" x14ac:dyDescent="0.2">
      <c r="A217" s="17"/>
      <c r="B217" s="17"/>
      <c r="C217" s="17"/>
      <c r="D217" s="17"/>
      <c r="E217" s="17"/>
      <c r="F217" s="17"/>
      <c r="G217" s="22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</row>
    <row r="218" spans="1:24" x14ac:dyDescent="0.2">
      <c r="A218" s="17"/>
      <c r="B218" s="17"/>
      <c r="C218" s="17"/>
      <c r="D218" s="17"/>
      <c r="E218" s="17"/>
      <c r="F218" s="17"/>
      <c r="G218" s="22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</row>
    <row r="219" spans="1:24" x14ac:dyDescent="0.2">
      <c r="A219" s="17"/>
      <c r="B219" s="17"/>
      <c r="C219" s="17"/>
      <c r="D219" s="17"/>
      <c r="E219" s="17"/>
      <c r="F219" s="17"/>
      <c r="G219" s="22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</row>
  </sheetData>
  <mergeCells count="87">
    <mergeCell ref="B5:C8"/>
    <mergeCell ref="D5:I8"/>
    <mergeCell ref="B1:I1"/>
    <mergeCell ref="B3:C3"/>
    <mergeCell ref="D3:I3"/>
    <mergeCell ref="B4:C4"/>
    <mergeCell ref="D4:I4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4:C44"/>
    <mergeCell ref="B35:C35"/>
    <mergeCell ref="E35:F35"/>
    <mergeCell ref="H35:I35"/>
    <mergeCell ref="B36:C36"/>
    <mergeCell ref="E36:F36"/>
    <mergeCell ref="H36:I36"/>
    <mergeCell ref="B39:C39"/>
    <mergeCell ref="B40:C40"/>
    <mergeCell ref="B41:C41"/>
    <mergeCell ref="B42:C42"/>
    <mergeCell ref="B43:C43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68:C68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0:C80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stefano</cp:lastModifiedBy>
  <cp:lastPrinted>2001-02-12T09:47:34Z</cp:lastPrinted>
  <dcterms:created xsi:type="dcterms:W3CDTF">2001-02-09T08:27:19Z</dcterms:created>
  <dcterms:modified xsi:type="dcterms:W3CDTF">2014-03-18T10:22:57Z</dcterms:modified>
</cp:coreProperties>
</file>