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7820" windowHeight="15860" tabRatio="853" activeTab="1"/>
  </bookViews>
  <sheets>
    <sheet name="Generale " sheetId="18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0" i="18" l="1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39" i="18"/>
  <c r="E167" i="18"/>
  <c r="E14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G155" i="18"/>
  <c r="H155" i="18"/>
  <c r="I155" i="18"/>
  <c r="G154" i="18"/>
  <c r="H154" i="18"/>
  <c r="I154" i="18"/>
  <c r="G153" i="18"/>
  <c r="H153" i="18"/>
  <c r="I153" i="18"/>
  <c r="G152" i="18"/>
  <c r="H152" i="18"/>
  <c r="I152" i="18"/>
  <c r="G151" i="18"/>
  <c r="H151" i="18"/>
  <c r="I151" i="18"/>
  <c r="G150" i="18"/>
  <c r="H150" i="18"/>
  <c r="I150" i="18"/>
  <c r="G149" i="18"/>
  <c r="H149" i="18"/>
  <c r="I149" i="18"/>
  <c r="G148" i="18"/>
  <c r="H148" i="18"/>
  <c r="I148" i="18"/>
  <c r="G147" i="18"/>
  <c r="H147" i="18"/>
  <c r="I147" i="18"/>
  <c r="G146" i="18"/>
  <c r="H146" i="18"/>
  <c r="I146" i="18"/>
  <c r="G145" i="18"/>
  <c r="H145" i="18"/>
  <c r="I145" i="18"/>
  <c r="G144" i="18"/>
  <c r="H144" i="18"/>
  <c r="I144" i="18"/>
  <c r="G143" i="18"/>
  <c r="H143" i="18"/>
  <c r="I143" i="18"/>
  <c r="G142" i="18"/>
  <c r="H142" i="18"/>
  <c r="I142" i="18"/>
  <c r="G141" i="18"/>
  <c r="H141" i="18"/>
  <c r="I141" i="18"/>
  <c r="G140" i="18"/>
  <c r="H140" i="18"/>
  <c r="I140" i="18"/>
  <c r="G139" i="18"/>
  <c r="H139" i="18"/>
  <c r="I139" i="18"/>
  <c r="G138" i="18"/>
  <c r="H138" i="18"/>
  <c r="I138" i="18"/>
  <c r="G137" i="18"/>
  <c r="H137" i="18"/>
  <c r="I137" i="18"/>
  <c r="G136" i="18"/>
  <c r="H136" i="18"/>
  <c r="I136" i="18"/>
  <c r="G135" i="18"/>
  <c r="H135" i="18"/>
  <c r="I135" i="18"/>
  <c r="G134" i="18"/>
  <c r="H134" i="18"/>
  <c r="I134" i="18"/>
  <c r="G133" i="18"/>
  <c r="H133" i="18"/>
  <c r="I133" i="18"/>
  <c r="G132" i="18"/>
  <c r="H132" i="18"/>
  <c r="I132" i="18"/>
  <c r="G131" i="18"/>
  <c r="H131" i="18"/>
  <c r="I131" i="18"/>
  <c r="G130" i="18"/>
  <c r="H130" i="18"/>
  <c r="I130" i="18"/>
  <c r="G129" i="18"/>
  <c r="H129" i="18"/>
  <c r="I129" i="18"/>
  <c r="G128" i="18"/>
  <c r="H128" i="18"/>
  <c r="I128" i="18"/>
  <c r="G127" i="18"/>
  <c r="H127" i="18"/>
  <c r="I127" i="18"/>
  <c r="G126" i="18"/>
  <c r="H126" i="18"/>
  <c r="I126" i="18"/>
  <c r="G125" i="18"/>
  <c r="H125" i="18"/>
  <c r="I125" i="18"/>
  <c r="P125" i="18"/>
  <c r="P126" i="18"/>
  <c r="P127" i="18"/>
  <c r="P128" i="18"/>
  <c r="P129" i="18"/>
  <c r="P130" i="18"/>
  <c r="P131" i="18"/>
  <c r="P132" i="18"/>
  <c r="P133" i="18"/>
  <c r="P134" i="18"/>
  <c r="D128" i="18"/>
  <c r="D129" i="18"/>
  <c r="D130" i="18"/>
  <c r="D131" i="18"/>
  <c r="D132" i="18"/>
  <c r="D133" i="18"/>
  <c r="D134" i="18"/>
  <c r="D135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P156" i="18"/>
  <c r="P157" i="18"/>
  <c r="P158" i="18"/>
  <c r="P159" i="18"/>
  <c r="P160" i="18"/>
  <c r="P161" i="18"/>
  <c r="P162" i="18"/>
  <c r="P163" i="18"/>
  <c r="P164" i="18"/>
  <c r="P165" i="18"/>
  <c r="P166" i="18"/>
  <c r="I25" i="18"/>
  <c r="J25" i="18"/>
  <c r="J122" i="18"/>
  <c r="E12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G112" i="18"/>
  <c r="H112" i="18"/>
  <c r="I112" i="18"/>
  <c r="G111" i="18"/>
  <c r="H111" i="18"/>
  <c r="I111" i="18"/>
  <c r="G110" i="18"/>
  <c r="H110" i="18"/>
  <c r="I110" i="18"/>
  <c r="G109" i="18"/>
  <c r="H109" i="18"/>
  <c r="I109" i="18"/>
  <c r="G108" i="18"/>
  <c r="H108" i="18"/>
  <c r="I108" i="18"/>
  <c r="G107" i="18"/>
  <c r="H107" i="18"/>
  <c r="I107" i="18"/>
  <c r="G106" i="18"/>
  <c r="H106" i="18"/>
  <c r="I106" i="18"/>
  <c r="G105" i="18"/>
  <c r="H105" i="18"/>
  <c r="I105" i="18"/>
  <c r="G104" i="18"/>
  <c r="H104" i="18"/>
  <c r="I104" i="18"/>
  <c r="G103" i="18"/>
  <c r="H103" i="18"/>
  <c r="I103" i="18"/>
  <c r="G102" i="18"/>
  <c r="H102" i="18"/>
  <c r="I102" i="18"/>
  <c r="G101" i="18"/>
  <c r="H101" i="18"/>
  <c r="I101" i="18"/>
  <c r="G100" i="18"/>
  <c r="H100" i="18"/>
  <c r="I100" i="18"/>
  <c r="G99" i="18"/>
  <c r="H99" i="18"/>
  <c r="I99" i="18"/>
  <c r="G98" i="18"/>
  <c r="H98" i="18"/>
  <c r="I98" i="18"/>
  <c r="G97" i="18"/>
  <c r="H97" i="18"/>
  <c r="I97" i="18"/>
  <c r="G96" i="18"/>
  <c r="H96" i="18"/>
  <c r="I96" i="18"/>
  <c r="G95" i="18"/>
  <c r="H95" i="18"/>
  <c r="I95" i="18"/>
  <c r="G94" i="18"/>
  <c r="H94" i="18"/>
  <c r="I94" i="18"/>
  <c r="G93" i="18"/>
  <c r="H93" i="18"/>
  <c r="I93" i="18"/>
  <c r="G92" i="18"/>
  <c r="H92" i="18"/>
  <c r="I92" i="18"/>
  <c r="G91" i="18"/>
  <c r="H91" i="18"/>
  <c r="I91" i="18"/>
  <c r="G90" i="18"/>
  <c r="H90" i="18"/>
  <c r="I90" i="18"/>
  <c r="G89" i="18"/>
  <c r="H89" i="18"/>
  <c r="I89" i="18"/>
  <c r="G88" i="18"/>
  <c r="H88" i="18"/>
  <c r="I88" i="18"/>
  <c r="G87" i="18"/>
  <c r="H87" i="18"/>
  <c r="I87" i="18"/>
  <c r="G86" i="18"/>
  <c r="H86" i="18"/>
  <c r="I86" i="18"/>
  <c r="G85" i="18"/>
  <c r="H85" i="18"/>
  <c r="I85" i="18"/>
  <c r="G84" i="18"/>
  <c r="H84" i="18"/>
  <c r="I84" i="18"/>
  <c r="G83" i="18"/>
  <c r="H83" i="18"/>
  <c r="I83" i="18"/>
  <c r="G82" i="18"/>
  <c r="H82" i="18"/>
  <c r="I82" i="18"/>
  <c r="P82" i="18"/>
  <c r="P83" i="18"/>
  <c r="P84" i="18"/>
  <c r="P85" i="18"/>
  <c r="P86" i="18"/>
  <c r="P87" i="18"/>
  <c r="P88" i="18"/>
  <c r="P89" i="18"/>
  <c r="D85" i="18"/>
  <c r="D86" i="18"/>
  <c r="D87" i="18"/>
  <c r="D88" i="18"/>
  <c r="D89" i="18"/>
  <c r="D90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F25" i="18"/>
  <c r="G25" i="18"/>
  <c r="L25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F129" i="18"/>
  <c r="F127" i="18"/>
  <c r="F126" i="18"/>
  <c r="F125" i="18"/>
  <c r="G36" i="18"/>
  <c r="F84" i="18"/>
  <c r="F83" i="18"/>
  <c r="F82" i="18"/>
  <c r="D42" i="18"/>
  <c r="F42" i="18"/>
  <c r="F41" i="18"/>
  <c r="F40" i="18"/>
  <c r="F39" i="18"/>
  <c r="D205" i="18"/>
  <c r="F205" i="18"/>
  <c r="D240" i="18"/>
  <c r="D43" i="18"/>
  <c r="F85" i="18"/>
  <c r="F128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N122" i="18"/>
  <c r="U122" i="18"/>
  <c r="Q122" i="18"/>
  <c r="M122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F130" i="18"/>
  <c r="F86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U121" i="18"/>
  <c r="S121" i="18"/>
  <c r="Q121" i="18"/>
  <c r="O121" i="18"/>
  <c r="M121" i="18"/>
  <c r="R121" i="18"/>
  <c r="N121" i="18"/>
  <c r="T121" i="18"/>
  <c r="F44" i="18"/>
  <c r="D45" i="18"/>
  <c r="C244" i="18"/>
  <c r="D244" i="18"/>
  <c r="D173" i="18"/>
  <c r="F174" i="18"/>
  <c r="F88" i="18"/>
  <c r="C245" i="18"/>
  <c r="D245" i="18"/>
  <c r="F45" i="18"/>
  <c r="D46" i="18"/>
  <c r="U120" i="18"/>
  <c r="S120" i="18"/>
  <c r="Q120" i="18"/>
  <c r="O120" i="18"/>
  <c r="M120" i="18"/>
  <c r="T120" i="18"/>
  <c r="R120" i="18"/>
  <c r="N120" i="18"/>
  <c r="C175" i="18"/>
  <c r="F132" i="18"/>
  <c r="F241" i="18"/>
  <c r="F171" i="18"/>
  <c r="F170" i="18"/>
  <c r="F240" i="18"/>
  <c r="F244" i="18"/>
  <c r="J36" i="18"/>
  <c r="F239" i="18"/>
  <c r="F173" i="18"/>
  <c r="F243" i="18"/>
  <c r="F172" i="18"/>
  <c r="F242" i="18"/>
  <c r="F245" i="18"/>
  <c r="F133" i="18"/>
  <c r="C176" i="18"/>
  <c r="U119" i="18"/>
  <c r="S119" i="18"/>
  <c r="Q119" i="18"/>
  <c r="O119" i="18"/>
  <c r="M119" i="18"/>
  <c r="R119" i="18"/>
  <c r="N119" i="18"/>
  <c r="T119" i="18"/>
  <c r="F46" i="18"/>
  <c r="D47" i="18"/>
  <c r="C246" i="18"/>
  <c r="F89" i="18"/>
  <c r="D175" i="18"/>
  <c r="I79" i="18"/>
  <c r="D33" i="18"/>
  <c r="S165" i="18"/>
  <c r="N165" i="18"/>
  <c r="Q165" i="18"/>
  <c r="O165" i="18"/>
  <c r="M165" i="18"/>
  <c r="T165" i="18"/>
  <c r="R165" i="18"/>
  <c r="U165" i="18"/>
  <c r="D3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R118" i="18"/>
  <c r="N118" i="18"/>
  <c r="C177" i="18"/>
  <c r="F134" i="18"/>
  <c r="D246" i="18"/>
  <c r="D176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C182" i="18"/>
  <c r="D182" i="18"/>
  <c r="F182" i="18"/>
  <c r="C183" i="18"/>
  <c r="D183" i="18"/>
  <c r="F183" i="18"/>
  <c r="C184" i="18"/>
  <c r="D184" i="18"/>
  <c r="F184" i="18"/>
  <c r="C185" i="18"/>
  <c r="D185" i="18"/>
  <c r="F185" i="18"/>
  <c r="C186" i="18"/>
  <c r="D186" i="18"/>
  <c r="F186" i="18"/>
  <c r="C187" i="18"/>
  <c r="D187" i="18"/>
  <c r="F187" i="18"/>
  <c r="C188" i="18"/>
  <c r="D188" i="18"/>
  <c r="F188" i="18"/>
  <c r="C189" i="18"/>
  <c r="D189" i="18"/>
  <c r="F189" i="18"/>
  <c r="C190" i="18"/>
  <c r="D190" i="18"/>
  <c r="F190" i="18"/>
  <c r="C191" i="18"/>
  <c r="D191" i="18"/>
  <c r="F191" i="18"/>
  <c r="C192" i="18"/>
  <c r="D192" i="18"/>
  <c r="F192" i="18"/>
  <c r="C193" i="18"/>
  <c r="D193" i="18"/>
  <c r="F193" i="18"/>
  <c r="C194" i="18"/>
  <c r="D194" i="18"/>
  <c r="F194" i="18"/>
  <c r="C195" i="18"/>
  <c r="D195" i="18"/>
  <c r="F195" i="18"/>
  <c r="C196" i="18"/>
  <c r="D196" i="18"/>
  <c r="F196" i="18"/>
  <c r="C197" i="18"/>
  <c r="D197" i="18"/>
  <c r="F197" i="18"/>
  <c r="C198" i="18"/>
  <c r="D198" i="18"/>
  <c r="F198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T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S163" i="18"/>
  <c r="N163" i="18"/>
  <c r="O163" i="18"/>
  <c r="Q163" i="18"/>
  <c r="M163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R116" i="18"/>
  <c r="N116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U162" i="18"/>
  <c r="S162" i="18"/>
  <c r="Q162" i="18"/>
  <c r="O162" i="18"/>
  <c r="T162" i="18"/>
  <c r="M162" i="18"/>
  <c r="R162" i="18"/>
  <c r="F249" i="18"/>
  <c r="F137" i="18"/>
  <c r="D138" i="18"/>
  <c r="U115" i="18"/>
  <c r="S115" i="18"/>
  <c r="Q115" i="18"/>
  <c r="O115" i="18"/>
  <c r="M115" i="18"/>
  <c r="R115" i="18"/>
  <c r="N115" i="18"/>
  <c r="T115" i="18"/>
  <c r="F50" i="18"/>
  <c r="D51" i="18"/>
  <c r="C250" i="18"/>
  <c r="D250" i="18"/>
  <c r="F93" i="18"/>
  <c r="D94" i="18"/>
  <c r="R161" i="18"/>
  <c r="U161" i="18"/>
  <c r="O161" i="18"/>
  <c r="T161" i="18"/>
  <c r="S161" i="18"/>
  <c r="N161" i="18"/>
  <c r="Q161" i="18"/>
  <c r="M161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R114" i="18"/>
  <c r="N114" i="18"/>
  <c r="D139" i="18"/>
  <c r="F138" i="18"/>
  <c r="Q160" i="18"/>
  <c r="R160" i="18"/>
  <c r="O160" i="18"/>
  <c r="T160" i="18"/>
  <c r="M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T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T159" i="18"/>
  <c r="O159" i="18"/>
  <c r="S159" i="18"/>
  <c r="M159" i="18"/>
  <c r="R159" i="18"/>
  <c r="U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R112" i="18"/>
  <c r="N112" i="18"/>
  <c r="D141" i="18"/>
  <c r="F140" i="18"/>
  <c r="T158" i="18"/>
  <c r="M158" i="18"/>
  <c r="N158" i="18"/>
  <c r="R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T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R110" i="18"/>
  <c r="N110" i="18"/>
  <c r="F143" i="18"/>
  <c r="D144" i="18"/>
  <c r="U109" i="18"/>
  <c r="S109" i="18"/>
  <c r="Q109" i="18"/>
  <c r="O109" i="18"/>
  <c r="M109" i="18"/>
  <c r="R109" i="18"/>
  <c r="N109" i="18"/>
  <c r="T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N108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R106" i="18"/>
  <c r="N106" i="18"/>
  <c r="D147" i="18"/>
  <c r="F146" i="18"/>
  <c r="F147" i="18"/>
  <c r="D148" i="18"/>
  <c r="U105" i="18"/>
  <c r="S105" i="18"/>
  <c r="Q105" i="18"/>
  <c r="O105" i="18"/>
  <c r="M105" i="18"/>
  <c r="R105" i="18"/>
  <c r="N105" i="18"/>
  <c r="T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R104" i="18"/>
  <c r="N104" i="18"/>
  <c r="D149" i="18"/>
  <c r="F148" i="18"/>
  <c r="F149" i="18"/>
  <c r="D150" i="18"/>
  <c r="U103" i="18"/>
  <c r="S103" i="18"/>
  <c r="Q103" i="18"/>
  <c r="O103" i="18"/>
  <c r="M103" i="18"/>
  <c r="R103" i="18"/>
  <c r="N103" i="18"/>
  <c r="T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R102" i="18"/>
  <c r="N102" i="18"/>
  <c r="D151" i="18"/>
  <c r="F150" i="18"/>
  <c r="F151" i="18"/>
  <c r="D152" i="18"/>
  <c r="U101" i="18"/>
  <c r="S101" i="18"/>
  <c r="Q101" i="18"/>
  <c r="O101" i="18"/>
  <c r="M101" i="18"/>
  <c r="R101" i="18"/>
  <c r="N101" i="18"/>
  <c r="T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R100" i="18"/>
  <c r="N100" i="18"/>
  <c r="D153" i="18"/>
  <c r="F152" i="18"/>
  <c r="F153" i="18"/>
  <c r="D154" i="18"/>
  <c r="U99" i="18"/>
  <c r="S99" i="18"/>
  <c r="Q99" i="18"/>
  <c r="O99" i="18"/>
  <c r="M99" i="18"/>
  <c r="R99" i="18"/>
  <c r="N99" i="18"/>
  <c r="T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R98" i="18"/>
  <c r="N98" i="18"/>
  <c r="D155" i="18"/>
  <c r="F154" i="18"/>
  <c r="F155" i="18"/>
  <c r="D156" i="18"/>
  <c r="U97" i="18"/>
  <c r="S97" i="18"/>
  <c r="Q97" i="18"/>
  <c r="O97" i="18"/>
  <c r="M97" i="18"/>
  <c r="R97" i="18"/>
  <c r="N97" i="18"/>
  <c r="T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R96" i="18"/>
  <c r="N96" i="18"/>
  <c r="D157" i="18"/>
  <c r="F156" i="18"/>
  <c r="F157" i="18"/>
  <c r="D158" i="18"/>
  <c r="U95" i="18"/>
  <c r="S95" i="18"/>
  <c r="Q95" i="18"/>
  <c r="O95" i="18"/>
  <c r="M95" i="18"/>
  <c r="R95" i="18"/>
  <c r="N95" i="18"/>
  <c r="T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R94" i="18"/>
  <c r="N94" i="18"/>
  <c r="D159" i="18"/>
  <c r="F158" i="18"/>
  <c r="F159" i="18"/>
  <c r="D160" i="18"/>
  <c r="U93" i="18"/>
  <c r="S93" i="18"/>
  <c r="Q93" i="18"/>
  <c r="O93" i="18"/>
  <c r="M93" i="18"/>
  <c r="R93" i="18"/>
  <c r="N93" i="18"/>
  <c r="T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N92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T91" i="18"/>
  <c r="F74" i="18"/>
  <c r="D75" i="18"/>
  <c r="F75" i="18"/>
  <c r="D76" i="18"/>
  <c r="U90" i="18"/>
  <c r="S90" i="18"/>
  <c r="Q90" i="18"/>
  <c r="O90" i="18"/>
  <c r="M90" i="18"/>
  <c r="T90" i="18"/>
  <c r="N90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N88" i="18"/>
  <c r="R88" i="18"/>
  <c r="D165" i="18"/>
  <c r="F165" i="18"/>
  <c r="F164" i="18"/>
  <c r="U87" i="18"/>
  <c r="S87" i="18"/>
  <c r="Q87" i="18"/>
  <c r="O87" i="18"/>
  <c r="M87" i="18"/>
  <c r="R87" i="18"/>
  <c r="N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R86" i="18"/>
  <c r="N86" i="18"/>
  <c r="U85" i="18"/>
  <c r="S85" i="18"/>
  <c r="Q85" i="18"/>
  <c r="O85" i="18"/>
  <c r="M85" i="18"/>
  <c r="R85" i="18"/>
  <c r="N85" i="18"/>
  <c r="T85" i="18"/>
  <c r="U84" i="18"/>
  <c r="S84" i="18"/>
  <c r="Q84" i="18"/>
  <c r="O84" i="18"/>
  <c r="M84" i="18"/>
  <c r="T84" i="18"/>
  <c r="R84" i="18"/>
  <c r="N84" i="18"/>
  <c r="T83" i="18"/>
  <c r="R83" i="18"/>
  <c r="N83" i="18"/>
  <c r="S83" i="18"/>
  <c r="O83" i="18"/>
  <c r="U83" i="18"/>
  <c r="M83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T82" i="18"/>
  <c r="T123" i="18"/>
  <c r="F21" i="18"/>
  <c r="G21" i="18"/>
  <c r="F254" i="18"/>
  <c r="F266" i="18"/>
  <c r="F259" i="18"/>
  <c r="F256" i="18"/>
  <c r="F255" i="18"/>
  <c r="F260" i="18"/>
  <c r="F268" i="18"/>
  <c r="F258" i="18"/>
  <c r="F264" i="18"/>
  <c r="F263" i="18"/>
  <c r="F253" i="18"/>
  <c r="F262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S157" i="18"/>
  <c r="Q157" i="18"/>
  <c r="T157" i="18"/>
  <c r="U157" i="18"/>
  <c r="R157" i="18"/>
  <c r="I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R155" i="18"/>
  <c r="U155" i="18"/>
  <c r="T155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M154" i="18"/>
  <c r="U154" i="18"/>
  <c r="T154" i="18"/>
  <c r="Q154" i="18"/>
  <c r="R154" i="18"/>
  <c r="O154" i="18"/>
  <c r="H270" i="18"/>
  <c r="J31" i="18"/>
  <c r="S153" i="18"/>
  <c r="O153" i="18"/>
  <c r="U153" i="18"/>
  <c r="R153" i="18"/>
  <c r="N153" i="18"/>
  <c r="T153" i="18"/>
  <c r="Q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O151" i="18"/>
  <c r="S151" i="18"/>
  <c r="T151" i="18"/>
  <c r="M151" i="18"/>
  <c r="N151" i="18"/>
  <c r="Q151" i="18"/>
  <c r="R151" i="18"/>
  <c r="U151" i="18"/>
  <c r="O150" i="18"/>
  <c r="Q150" i="18"/>
  <c r="R150" i="18"/>
  <c r="T150" i="18"/>
  <c r="U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S149" i="18"/>
  <c r="M149" i="18"/>
  <c r="O63" i="18"/>
  <c r="S63" i="18"/>
  <c r="T63" i="18"/>
  <c r="U63" i="18"/>
  <c r="N63" i="18"/>
  <c r="I62" i="18"/>
  <c r="Q63" i="18"/>
  <c r="R63" i="18"/>
  <c r="P63" i="18"/>
  <c r="M63" i="18"/>
  <c r="Q148" i="18"/>
  <c r="T148" i="18"/>
  <c r="O148" i="18"/>
  <c r="M148" i="18"/>
  <c r="U148" i="18"/>
  <c r="S148" i="18"/>
  <c r="N148" i="18"/>
  <c r="R148" i="18"/>
  <c r="S147" i="18"/>
  <c r="M147" i="18"/>
  <c r="R147" i="18"/>
  <c r="Q147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O146" i="18"/>
  <c r="R146" i="18"/>
  <c r="N146" i="18"/>
  <c r="M146" i="18"/>
  <c r="U146" i="18"/>
  <c r="Q146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R145" i="18"/>
  <c r="Q145" i="18"/>
  <c r="O145" i="18"/>
  <c r="M145" i="18"/>
  <c r="Q144" i="18"/>
  <c r="O144" i="18"/>
  <c r="U144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O142" i="18"/>
  <c r="U142" i="18"/>
  <c r="Q142" i="18"/>
  <c r="S142" i="18"/>
  <c r="M142" i="18"/>
  <c r="N142" i="18"/>
  <c r="O141" i="18"/>
  <c r="U141" i="18"/>
  <c r="M141" i="18"/>
  <c r="T141" i="18"/>
  <c r="R141" i="18"/>
  <c r="S141" i="18"/>
  <c r="N141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R140" i="18"/>
  <c r="Q140" i="18"/>
  <c r="O140" i="18"/>
  <c r="N140" i="18"/>
  <c r="S140" i="18"/>
  <c r="U140" i="18"/>
  <c r="M140" i="18"/>
  <c r="M139" i="18"/>
  <c r="O139" i="18"/>
  <c r="S139" i="18"/>
  <c r="N139" i="18"/>
  <c r="Q139" i="18"/>
  <c r="T139" i="18"/>
  <c r="U139" i="18"/>
  <c r="R139" i="18"/>
  <c r="U54" i="18"/>
  <c r="N54" i="18"/>
  <c r="R54" i="18"/>
  <c r="Q54" i="18"/>
  <c r="S54" i="18"/>
  <c r="T54" i="18"/>
  <c r="I53" i="18"/>
  <c r="O54" i="18"/>
  <c r="M54" i="18"/>
  <c r="P54" i="18"/>
  <c r="S138" i="18"/>
  <c r="M138" i="18"/>
  <c r="R138" i="18"/>
  <c r="Q138" i="18"/>
  <c r="N138" i="18"/>
  <c r="O138" i="18"/>
  <c r="U138" i="18"/>
  <c r="T138" i="18"/>
  <c r="U53" i="18"/>
  <c r="O53" i="18"/>
  <c r="Q53" i="18"/>
  <c r="T53" i="18"/>
  <c r="N53" i="18"/>
  <c r="R53" i="18"/>
  <c r="I52" i="18"/>
  <c r="S53" i="18"/>
  <c r="P53" i="18"/>
  <c r="M53" i="18"/>
  <c r="O137" i="18"/>
  <c r="Q137" i="18"/>
  <c r="R137" i="18"/>
  <c r="N137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N136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R135" i="18"/>
  <c r="Q135" i="18"/>
  <c r="M135" i="18"/>
  <c r="T135" i="18"/>
  <c r="O135" i="18"/>
  <c r="U135" i="18"/>
  <c r="N135" i="18"/>
  <c r="M134" i="18"/>
  <c r="R134" i="18"/>
  <c r="T134" i="18"/>
  <c r="N134" i="18"/>
  <c r="U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O131" i="18"/>
  <c r="T131" i="18"/>
  <c r="T130" i="18"/>
  <c r="N130" i="18"/>
  <c r="R130" i="18"/>
  <c r="U130" i="18"/>
  <c r="Q130" i="18"/>
  <c r="S130" i="18"/>
  <c r="M130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T128" i="18"/>
  <c r="N128" i="18"/>
  <c r="U128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N127" i="18"/>
  <c r="S127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N126" i="18"/>
  <c r="M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<sst xmlns="http://schemas.openxmlformats.org/spreadsheetml/2006/main" count="248" uniqueCount="81">
  <si>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</si>
  <si>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</si>
  <si>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</si>
  <si>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</si>
  <si>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</si>
  <si>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</si>
  <si>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</si>
  <si>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</si>
  <si>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</si>
  <si>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</si>
  <si>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</si>
  <si>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</si>
  <si>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</si>
  <si>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</si>
  <si>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</si>
  <si>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</si>
  <si>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</si>
  <si>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</si>
  <si>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</si>
  <si>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</si>
  <si>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</si>
  <si>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</si>
  <si>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</si>
  <si>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</si>
  <si>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</si>
  <si>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</si>
  <si>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</si>
  <si>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</si>
  <si>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</si>
  <si>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</si>
  <si>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</si>
  <si>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</si>
  <si>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</si>
  <si>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</si>
  <si>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</si>
  <si>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</si>
  <si>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</si>
  <si>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</si>
  <si>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</si>
  <si>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</si>
  <si>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</si>
  <si>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</si>
  <si>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</si>
  <si>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</si>
  <si>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</si>
  <si>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</si>
  <si>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</si>
  <si>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</si>
  <si>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</si>
  <si>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</si>
  <si>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</si>
  <si>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</si>
  <si>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</si>
  <si>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</si>
  <si>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</si>
  <si>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</si>
  <si>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</si>
  <si>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</si>
  <si>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</si>
  <si>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</si>
  <si>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</si>
  <si>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</si>
  <si>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</si>
  <si>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</si>
  <si>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</si>
  <si>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</si>
  <si>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</si>
  <si>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</si>
  <si>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</si>
  <si>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</si>
  <si>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</si>
  <si>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</si>
  <si>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</si>
  <si>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</si>
  <si>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</si>
  <si>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</si>
  <si>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</si>
  <si>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</si>
  <si>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Prato</t>
  </si>
  <si>
    <t>peso totale</t>
  </si>
  <si>
    <t>BI-11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</si>
</sst>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5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6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2" borderId="0" xfId="0" applyNumberFormat="1" applyFill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BI-11 S</c:v>
          </c:tx>
          <c:spPr>
            <a:solidFill>
              <a:schemeClr val="accent3"/>
            </a:solidFill>
          </c:spPr>
          <c:invertIfNegative val="0"/>
          <c:cat>
            <c:numRef>
              <c:f>'Generale '!$D$39:$D$79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2.290076335877862</c:v>
                </c:pt>
                <c:pt idx="6">
                  <c:v>12.21374045801527</c:v>
                </c:pt>
                <c:pt idx="7">
                  <c:v>21.75572519083969</c:v>
                </c:pt>
                <c:pt idx="8">
                  <c:v>19.08396946564886</c:v>
                </c:pt>
                <c:pt idx="9">
                  <c:v>12.21374045801527</c:v>
                </c:pt>
                <c:pt idx="10">
                  <c:v>9.16030534351145</c:v>
                </c:pt>
                <c:pt idx="11">
                  <c:v>4.580152671755725</c:v>
                </c:pt>
                <c:pt idx="12">
                  <c:v>3.435114503816794</c:v>
                </c:pt>
                <c:pt idx="13">
                  <c:v>3.816793893129771</c:v>
                </c:pt>
                <c:pt idx="14">
                  <c:v>4.198473282442748</c:v>
                </c:pt>
                <c:pt idx="15">
                  <c:v>3.053435114503817</c:v>
                </c:pt>
                <c:pt idx="16">
                  <c:v>1.908396946564886</c:v>
                </c:pt>
                <c:pt idx="17">
                  <c:v>1.526717557251908</c:v>
                </c:pt>
                <c:pt idx="18">
                  <c:v>0.763358778625954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3"/>
          <c:tx>
            <c:v>% Camp. BI-11 Tot</c:v>
          </c:tx>
          <c:spPr>
            <a:solidFill>
              <a:schemeClr val="accent6"/>
            </a:solidFill>
          </c:spPr>
          <c:invertIfNegative val="0"/>
          <c:cat>
            <c:numRef>
              <c:f>'Generale '!$D$39:$D$79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1.286239037055649</c:v>
                </c:pt>
                <c:pt idx="6">
                  <c:v>10.05061201048135</c:v>
                </c:pt>
                <c:pt idx="7">
                  <c:v>16.27241944554124</c:v>
                </c:pt>
                <c:pt idx="8">
                  <c:v>13.58029122844802</c:v>
                </c:pt>
                <c:pt idx="9">
                  <c:v>8.495160151716381</c:v>
                </c:pt>
                <c:pt idx="10">
                  <c:v>2.632303145602259</c:v>
                </c:pt>
                <c:pt idx="11">
                  <c:v>0.299125357454802</c:v>
                </c:pt>
                <c:pt idx="12">
                  <c:v>8.961795709345873</c:v>
                </c:pt>
                <c:pt idx="13">
                  <c:v>5.09709609102983</c:v>
                </c:pt>
                <c:pt idx="14">
                  <c:v>4.029816815631094</c:v>
                </c:pt>
                <c:pt idx="15">
                  <c:v>2.565299065532383</c:v>
                </c:pt>
                <c:pt idx="16">
                  <c:v>3.73308446103593</c:v>
                </c:pt>
                <c:pt idx="17">
                  <c:v>3.929310695526282</c:v>
                </c:pt>
                <c:pt idx="18">
                  <c:v>2.517439008339615</c:v>
                </c:pt>
                <c:pt idx="19">
                  <c:v>3.086973688933558</c:v>
                </c:pt>
                <c:pt idx="20">
                  <c:v>0.0</c:v>
                </c:pt>
                <c:pt idx="21">
                  <c:v>3.847948598298575</c:v>
                </c:pt>
                <c:pt idx="22">
                  <c:v>0.430740514734915</c:v>
                </c:pt>
                <c:pt idx="23">
                  <c:v>5.479976548571976</c:v>
                </c:pt>
                <c:pt idx="24">
                  <c:v>1.249147492731254</c:v>
                </c:pt>
                <c:pt idx="25">
                  <c:v>0.77054692080357</c:v>
                </c:pt>
                <c:pt idx="26">
                  <c:v>0.411596491857808</c:v>
                </c:pt>
                <c:pt idx="27">
                  <c:v>0.406810486138531</c:v>
                </c:pt>
                <c:pt idx="28">
                  <c:v>0.301518360314441</c:v>
                </c:pt>
                <c:pt idx="29">
                  <c:v>0.564748674874666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753752"/>
        <c:axId val="311432152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'Generale 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97.7099236641221</c:v>
                </c:pt>
                <c:pt idx="7">
                  <c:v>85.49618320610686</c:v>
                </c:pt>
                <c:pt idx="8">
                  <c:v>63.74045801526717</c:v>
                </c:pt>
                <c:pt idx="9">
                  <c:v>44.65648854961832</c:v>
                </c:pt>
                <c:pt idx="10">
                  <c:v>32.44274809160305</c:v>
                </c:pt>
                <c:pt idx="11">
                  <c:v>23.2824427480916</c:v>
                </c:pt>
                <c:pt idx="12">
                  <c:v>18.70229007633588</c:v>
                </c:pt>
                <c:pt idx="13">
                  <c:v>15.26717557251908</c:v>
                </c:pt>
                <c:pt idx="14">
                  <c:v>11.45038167938931</c:v>
                </c:pt>
                <c:pt idx="15">
                  <c:v>7.251908396946564</c:v>
                </c:pt>
                <c:pt idx="16">
                  <c:v>4.198473282442748</c:v>
                </c:pt>
                <c:pt idx="17">
                  <c:v>2.290076335877862</c:v>
                </c:pt>
                <c:pt idx="18">
                  <c:v>0.763358778625954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v>Totale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val>
            <c:numRef>
              <c:f>'Generale '!$I$39:$I$79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98.71376096294434</c:v>
                </c:pt>
                <c:pt idx="7">
                  <c:v>88.66314895246299</c:v>
                </c:pt>
                <c:pt idx="8">
                  <c:v>72.39072950692176</c:v>
                </c:pt>
                <c:pt idx="9">
                  <c:v>58.81043827847374</c:v>
                </c:pt>
                <c:pt idx="10">
                  <c:v>50.31527812675736</c:v>
                </c:pt>
                <c:pt idx="11">
                  <c:v>47.6829749811551</c:v>
                </c:pt>
                <c:pt idx="12">
                  <c:v>47.38384962370029</c:v>
                </c:pt>
                <c:pt idx="13">
                  <c:v>38.42205391435442</c:v>
                </c:pt>
                <c:pt idx="14">
                  <c:v>33.3249578233246</c:v>
                </c:pt>
                <c:pt idx="15">
                  <c:v>29.2951410076935</c:v>
                </c:pt>
                <c:pt idx="16">
                  <c:v>26.72984194216112</c:v>
                </c:pt>
                <c:pt idx="17">
                  <c:v>22.99675748112519</c:v>
                </c:pt>
                <c:pt idx="18">
                  <c:v>19.06744678559891</c:v>
                </c:pt>
                <c:pt idx="19">
                  <c:v>16.55000777725929</c:v>
                </c:pt>
                <c:pt idx="20">
                  <c:v>13.46303408832573</c:v>
                </c:pt>
                <c:pt idx="21">
                  <c:v>13.46303408832573</c:v>
                </c:pt>
                <c:pt idx="22">
                  <c:v>9.61508549002716</c:v>
                </c:pt>
                <c:pt idx="23">
                  <c:v>9.184344975292246</c:v>
                </c:pt>
                <c:pt idx="24">
                  <c:v>3.70436842672027</c:v>
                </c:pt>
                <c:pt idx="25">
                  <c:v>2.455220933989016</c:v>
                </c:pt>
                <c:pt idx="26">
                  <c:v>1.684674013185446</c:v>
                </c:pt>
                <c:pt idx="27">
                  <c:v>1.273077521327638</c:v>
                </c:pt>
                <c:pt idx="28">
                  <c:v>0.866267035189107</c:v>
                </c:pt>
                <c:pt idx="29">
                  <c:v>0.564748674874666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753752"/>
        <c:axId val="311432152"/>
      </c:lineChart>
      <c:catAx>
        <c:axId val="79375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it-IT" sz="1600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364670134362344"/>
              <c:y val="0.93841750793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it-IT"/>
          </a:p>
        </c:txPr>
        <c:crossAx val="31143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432152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it-IT" sz="1600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it-IT"/>
          </a:p>
        </c:txPr>
        <c:crossAx val="793753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2973744589873"/>
          <c:y val="0.069916952627757"/>
          <c:w val="0.208985373103197"/>
          <c:h val="0.279153436516638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B1" workbookViewId="0">
      <selection activeCell="B3" sqref="B3:I16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3" max="21" width="9.1640625" hidden="1" customWidth="1"/>
    <col min="22" max="22" width="9.1640625" bestFit="1" customWidth="1"/>
  </cols>
  <sheetData>
    <row r="1" spans="1:24" ht="15">
      <c r="A1" s="21"/>
      <c r="B1" s="105" t="s">
        <v>76</v>
      </c>
      <c r="C1" s="106"/>
      <c r="D1" s="106"/>
      <c r="E1" s="106"/>
      <c r="F1" s="106"/>
      <c r="G1" s="106"/>
      <c r="H1" s="106"/>
      <c r="I1" s="10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94" t="s">
        <v>24</v>
      </c>
      <c r="C3" s="101"/>
      <c r="D3" s="107" t="s">
        <v>80</v>
      </c>
      <c r="E3" s="107"/>
      <c r="F3" s="107"/>
      <c r="G3" s="107"/>
      <c r="H3" s="107"/>
      <c r="I3" s="10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94" t="s">
        <v>26</v>
      </c>
      <c r="C4" s="101"/>
      <c r="D4" s="108">
        <v>41481</v>
      </c>
      <c r="E4" s="104"/>
      <c r="F4" s="104"/>
      <c r="G4" s="104"/>
      <c r="H4" s="104"/>
      <c r="I4" s="10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109" t="s">
        <v>25</v>
      </c>
      <c r="C5" s="110"/>
      <c r="D5" s="111" t="s">
        <v>78</v>
      </c>
      <c r="E5" s="112"/>
      <c r="F5" s="112"/>
      <c r="G5" s="112"/>
      <c r="H5" s="112"/>
      <c r="I5" s="113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110"/>
      <c r="C6" s="110"/>
      <c r="D6" s="114"/>
      <c r="E6" s="115"/>
      <c r="F6" s="115"/>
      <c r="G6" s="115"/>
      <c r="H6" s="115"/>
      <c r="I6" s="116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110"/>
      <c r="C7" s="110"/>
      <c r="D7" s="114"/>
      <c r="E7" s="115"/>
      <c r="F7" s="115"/>
      <c r="G7" s="115"/>
      <c r="H7" s="115"/>
      <c r="I7" s="116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110"/>
      <c r="C8" s="110"/>
      <c r="D8" s="117"/>
      <c r="E8" s="118"/>
      <c r="F8" s="118"/>
      <c r="G8" s="118"/>
      <c r="H8" s="118"/>
      <c r="I8" s="119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90" t="s">
        <v>55</v>
      </c>
      <c r="C9" s="90"/>
      <c r="D9" s="90"/>
      <c r="E9" s="90"/>
      <c r="F9" s="90"/>
      <c r="G9" s="90"/>
      <c r="H9" s="90"/>
      <c r="I9" s="90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94" t="s">
        <v>28</v>
      </c>
      <c r="C10" s="101"/>
      <c r="D10" s="101"/>
      <c r="E10" s="104" t="s">
        <v>77</v>
      </c>
      <c r="F10" s="104"/>
      <c r="G10" s="104"/>
      <c r="H10" s="104"/>
      <c r="I10" s="104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94" t="s">
        <v>27</v>
      </c>
      <c r="C11" s="101"/>
      <c r="D11" s="101"/>
      <c r="E11" s="70"/>
      <c r="F11" s="94" t="s">
        <v>29</v>
      </c>
      <c r="G11" s="101"/>
      <c r="H11" s="101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101" t="s">
        <v>30</v>
      </c>
      <c r="C12" s="101"/>
      <c r="D12" s="101"/>
      <c r="E12" s="104">
        <f>J122</f>
        <v>262</v>
      </c>
      <c r="F12" s="104"/>
      <c r="G12" s="104"/>
      <c r="H12" s="104"/>
      <c r="I12" s="104"/>
      <c r="J12" s="74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88" t="s">
        <v>54</v>
      </c>
      <c r="C13" s="88"/>
      <c r="D13" s="88"/>
      <c r="E13" s="88"/>
      <c r="F13" s="88"/>
      <c r="G13" s="88"/>
      <c r="H13" s="88"/>
      <c r="I13" s="88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101" t="s">
        <v>31</v>
      </c>
      <c r="C14" s="101"/>
      <c r="D14" s="101"/>
      <c r="E14" s="82">
        <f>E167</f>
        <v>334308</v>
      </c>
      <c r="F14" s="101" t="s">
        <v>34</v>
      </c>
      <c r="G14" s="101"/>
      <c r="H14" s="101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102" t="s">
        <v>33</v>
      </c>
      <c r="C15" s="101"/>
      <c r="D15" s="101"/>
      <c r="E15" s="70">
        <v>0</v>
      </c>
      <c r="F15" s="101" t="s">
        <v>35</v>
      </c>
      <c r="G15" s="101"/>
      <c r="H15" s="101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1" t="s">
        <v>32</v>
      </c>
      <c r="C16" s="70"/>
      <c r="D16" s="103"/>
      <c r="E16" s="103"/>
      <c r="F16" s="101" t="s">
        <v>36</v>
      </c>
      <c r="G16" s="101"/>
      <c r="H16" s="101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92" t="s">
        <v>58</v>
      </c>
      <c r="C18" s="97"/>
      <c r="D18" s="98"/>
      <c r="E18" s="90" t="s">
        <v>56</v>
      </c>
      <c r="F18" s="90"/>
      <c r="G18" s="87"/>
      <c r="H18" s="88" t="s">
        <v>57</v>
      </c>
      <c r="I18" s="99"/>
      <c r="J18" s="100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>
        <f>U80</f>
        <v>0.44998445273631843</v>
      </c>
      <c r="D20" s="52">
        <f>2^(-C20)</f>
        <v>0.73205073690580724</v>
      </c>
      <c r="E20" s="79" t="s">
        <v>59</v>
      </c>
      <c r="F20" s="49">
        <f>U123</f>
        <v>-3.3272727272727272</v>
      </c>
      <c r="G20" s="52">
        <f>2^(-F20)</f>
        <v>10.037114874437805</v>
      </c>
      <c r="H20" s="79" t="s">
        <v>59</v>
      </c>
      <c r="I20" s="49">
        <f>U166</f>
        <v>0.44998445273631843</v>
      </c>
      <c r="J20" s="71">
        <f>2^(-I20)</f>
        <v>0.73205073690580724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>
        <f>T80</f>
        <v>-0.91091472868217072</v>
      </c>
      <c r="D21" s="52">
        <f t="shared" ref="D21:D29" si="0">2^(-C21)</f>
        <v>1.8802372692317306</v>
      </c>
      <c r="E21" s="79" t="s">
        <v>60</v>
      </c>
      <c r="F21" s="49">
        <f>T123</f>
        <v>-4.1066666666666665</v>
      </c>
      <c r="G21" s="52">
        <f>2^(-F21)</f>
        <v>17.227801091960369</v>
      </c>
      <c r="H21" s="79" t="s">
        <v>60</v>
      </c>
      <c r="I21" s="49">
        <f>T166</f>
        <v>-0.91091472868217072</v>
      </c>
      <c r="J21" s="71">
        <f t="shared" ref="J21:J29" si="1">2^(-I21)</f>
        <v>1.8802372692317306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>
        <f>S80</f>
        <v>-2.2683092948717949</v>
      </c>
      <c r="D22" s="52">
        <f t="shared" si="0"/>
        <v>4.8175822405909301</v>
      </c>
      <c r="E22" s="79" t="s">
        <v>61</v>
      </c>
      <c r="F22" s="49">
        <f>S123</f>
        <v>-5.09375</v>
      </c>
      <c r="G22" s="52">
        <f t="shared" ref="G22:G29" si="2">2^(-F22)</f>
        <v>34.148492821658344</v>
      </c>
      <c r="H22" s="79" t="s">
        <v>61</v>
      </c>
      <c r="I22" s="49">
        <f>S166</f>
        <v>-2.2683092948717949</v>
      </c>
      <c r="J22" s="71">
        <f t="shared" si="1"/>
        <v>4.8175822405909301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>
        <f>R80</f>
        <v>-3.6643133802816905</v>
      </c>
      <c r="D23" s="52">
        <f t="shared" si="0"/>
        <v>12.678510684795304</v>
      </c>
      <c r="E23" s="79" t="s">
        <v>75</v>
      </c>
      <c r="F23" s="49">
        <f>R123</f>
        <v>-5.6046874999999998</v>
      </c>
      <c r="G23" s="52">
        <f t="shared" si="2"/>
        <v>48.660778624095506</v>
      </c>
      <c r="H23" s="79" t="s">
        <v>75</v>
      </c>
      <c r="I23" s="49">
        <f>R166</f>
        <v>-3.6643133802816905</v>
      </c>
      <c r="J23" s="71">
        <f t="shared" si="1"/>
        <v>12.678510684795304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>
        <f>Q80</f>
        <v>-4.0880373831775705</v>
      </c>
      <c r="D24" s="52">
        <f t="shared" si="0"/>
        <v>17.006771464240188</v>
      </c>
      <c r="E24" s="79" t="s">
        <v>62</v>
      </c>
      <c r="F24" s="49">
        <f>Q123</f>
        <v>-5.8093750000000002</v>
      </c>
      <c r="G24" s="52">
        <f t="shared" si="2"/>
        <v>56.078466756696621</v>
      </c>
      <c r="H24" s="79" t="s">
        <v>62</v>
      </c>
      <c r="I24" s="49">
        <f>Q166</f>
        <v>-4.0880373831775705</v>
      </c>
      <c r="J24" s="71">
        <f t="shared" si="1"/>
        <v>17.006771464240188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>
        <f>P80</f>
        <v>-5.4401136363636375</v>
      </c>
      <c r="D25" s="52">
        <f t="shared" si="0"/>
        <v>43.414757981957884</v>
      </c>
      <c r="E25" s="79" t="s">
        <v>63</v>
      </c>
      <c r="F25" s="49">
        <f>P123</f>
        <v>-6.1400000000000006</v>
      </c>
      <c r="G25" s="52">
        <f t="shared" si="2"/>
        <v>70.521927416103068</v>
      </c>
      <c r="H25" s="79" t="s">
        <v>63</v>
      </c>
      <c r="I25" s="49">
        <f>P166</f>
        <v>-5.4401136363636375</v>
      </c>
      <c r="J25" s="71">
        <f t="shared" si="1"/>
        <v>43.414757981957884</v>
      </c>
      <c r="K25" s="21"/>
      <c r="L25" s="21">
        <f>G25/J25</f>
        <v>1.6243768408293389</v>
      </c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>
        <f>O80</f>
        <v>-6.5801746323529411</v>
      </c>
      <c r="D26" s="52">
        <f t="shared" si="0"/>
        <v>95.681933119609056</v>
      </c>
      <c r="E26" s="79" t="s">
        <v>64</v>
      </c>
      <c r="F26" s="49">
        <f>O123</f>
        <v>-6.7587719298245617</v>
      </c>
      <c r="G26" s="52">
        <f t="shared" si="2"/>
        <v>108.29117967061251</v>
      </c>
      <c r="H26" s="79" t="s">
        <v>64</v>
      </c>
      <c r="I26" s="49">
        <f>O166</f>
        <v>-6.5801746323529411</v>
      </c>
      <c r="J26" s="71">
        <f t="shared" si="1"/>
        <v>95.681933119609056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>
        <f>N80</f>
        <v>-6.8567161764705888</v>
      </c>
      <c r="D27" s="52">
        <f t="shared" si="0"/>
        <v>115.89834673012382</v>
      </c>
      <c r="E27" s="79" t="s">
        <v>65</v>
      </c>
      <c r="F27" s="49">
        <f>N123</f>
        <v>-6.9656140350877198</v>
      </c>
      <c r="G27" s="52">
        <f t="shared" si="2"/>
        <v>124.98524986877588</v>
      </c>
      <c r="H27" s="79" t="s">
        <v>65</v>
      </c>
      <c r="I27" s="49">
        <f>N166</f>
        <v>-6.8567161764705888</v>
      </c>
      <c r="J27" s="71">
        <f t="shared" si="1"/>
        <v>115.89834673012382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>
        <f>M80</f>
        <v>-7.066505952380953</v>
      </c>
      <c r="D28" s="52">
        <f t="shared" si="0"/>
        <v>134.03871515686703</v>
      </c>
      <c r="E28" s="79" t="s">
        <v>66</v>
      </c>
      <c r="F28" s="49">
        <f>M123</f>
        <v>-7.1843750000000002</v>
      </c>
      <c r="G28" s="52">
        <f t="shared" si="2"/>
        <v>145.44954770853178</v>
      </c>
      <c r="H28" s="79" t="s">
        <v>66</v>
      </c>
      <c r="I28" s="49">
        <f>M166</f>
        <v>-7.066505952380953</v>
      </c>
      <c r="J28" s="71">
        <f t="shared" si="1"/>
        <v>134.03871515686703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>
        <f>F200</f>
        <v>-4.2168987879440518</v>
      </c>
      <c r="D29" s="52">
        <f t="shared" si="0"/>
        <v>18.595721094480798</v>
      </c>
      <c r="E29" s="79" t="s">
        <v>74</v>
      </c>
      <c r="F29" s="63">
        <f>F235</f>
        <v>-5.7137404580152662</v>
      </c>
      <c r="G29" s="52">
        <f t="shared" si="2"/>
        <v>52.481623981399338</v>
      </c>
      <c r="H29" s="79" t="s">
        <v>74</v>
      </c>
      <c r="I29" s="63">
        <f>F270</f>
        <v>-4.2168987879440518</v>
      </c>
      <c r="J29" s="71">
        <f t="shared" si="1"/>
        <v>18.595721094480798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6" t="s">
        <v>67</v>
      </c>
      <c r="C30" s="87"/>
      <c r="D30" s="51">
        <f>G200</f>
        <v>2.8811829779228049</v>
      </c>
      <c r="E30" s="96" t="s">
        <v>67</v>
      </c>
      <c r="F30" s="87"/>
      <c r="G30" s="51">
        <f>G235</f>
        <v>1.4487498353096415</v>
      </c>
      <c r="H30" s="96" t="s">
        <v>67</v>
      </c>
      <c r="I30" s="87"/>
      <c r="J30" s="64">
        <f>G270</f>
        <v>2.8811829779228049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6" t="s">
        <v>68</v>
      </c>
      <c r="C31" s="87"/>
      <c r="D31" s="51">
        <f>H200</f>
        <v>0.88361407859030483</v>
      </c>
      <c r="E31" s="96" t="s">
        <v>68</v>
      </c>
      <c r="F31" s="87"/>
      <c r="G31" s="51">
        <f>H235</f>
        <v>1.1131188082924051</v>
      </c>
      <c r="H31" s="96" t="s">
        <v>68</v>
      </c>
      <c r="I31" s="87"/>
      <c r="J31" s="51">
        <f>H270</f>
        <v>0.88361407859030483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6" t="s">
        <v>69</v>
      </c>
      <c r="C32" s="87"/>
      <c r="D32" s="51">
        <f>I200</f>
        <v>2.7329184451155917</v>
      </c>
      <c r="E32" s="96" t="s">
        <v>69</v>
      </c>
      <c r="F32" s="87"/>
      <c r="G32" s="51">
        <f>I235</f>
        <v>3.5318082276508491</v>
      </c>
      <c r="H32" s="96" t="s">
        <v>69</v>
      </c>
      <c r="I32" s="87"/>
      <c r="J32" s="51">
        <f>I270</f>
        <v>2.7329184451155917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4" t="s">
        <v>70</v>
      </c>
      <c r="C33" s="95"/>
      <c r="D33" s="65">
        <f>SUM(H39:H57)</f>
        <v>83.449992222740718</v>
      </c>
      <c r="E33" s="94" t="s">
        <v>70</v>
      </c>
      <c r="F33" s="95"/>
      <c r="G33" s="65">
        <f>SUM(H82:H100)</f>
        <v>100.00000000000001</v>
      </c>
      <c r="H33" s="94" t="s">
        <v>70</v>
      </c>
      <c r="I33" s="95"/>
      <c r="J33" s="65">
        <f>SUM(H125:H143)</f>
        <v>83.449992222740718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4" t="s">
        <v>71</v>
      </c>
      <c r="C34" s="95"/>
      <c r="D34" s="66">
        <f>SUM(H58:H67)</f>
        <v>15.985259102384626</v>
      </c>
      <c r="E34" s="94" t="s">
        <v>71</v>
      </c>
      <c r="F34" s="95"/>
      <c r="G34" s="66">
        <f>SUM(H101:H110)</f>
        <v>0</v>
      </c>
      <c r="H34" s="94" t="s">
        <v>71</v>
      </c>
      <c r="I34" s="95"/>
      <c r="J34" s="66">
        <f>SUM(H144:H153)</f>
        <v>15.985259102384626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4" t="s">
        <v>72</v>
      </c>
      <c r="C35" s="95"/>
      <c r="D35" s="66">
        <f>SUM(H68:H75)/100</f>
        <v>5.6474867487466655E-3</v>
      </c>
      <c r="E35" s="94" t="s">
        <v>72</v>
      </c>
      <c r="F35" s="95"/>
      <c r="G35" s="66">
        <f>SUM(H112:H119)/100</f>
        <v>0</v>
      </c>
      <c r="H35" s="94" t="s">
        <v>72</v>
      </c>
      <c r="I35" s="95"/>
      <c r="J35" s="66">
        <f>SUM(H154:H161)/100</f>
        <v>5.6474867487466655E-3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4" t="s">
        <v>73</v>
      </c>
      <c r="C36" s="95"/>
      <c r="D36" s="66">
        <f>SUM(H76:H79)/100</f>
        <v>0</v>
      </c>
      <c r="E36" s="94" t="s">
        <v>73</v>
      </c>
      <c r="F36" s="95"/>
      <c r="G36" s="66">
        <f>SUM(H119:H122)/100</f>
        <v>0</v>
      </c>
      <c r="H36" s="94" t="s">
        <v>73</v>
      </c>
      <c r="I36" s="95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92" t="s">
        <v>23</v>
      </c>
      <c r="C38" s="93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6" t="s">
        <v>37</v>
      </c>
      <c r="C39" s="87"/>
      <c r="D39" s="16">
        <v>-10</v>
      </c>
      <c r="E39" s="83">
        <v>0</v>
      </c>
      <c r="F39" s="9">
        <f t="shared" ref="F39:F79" si="3">2^(-D39)</f>
        <v>1024</v>
      </c>
      <c r="G39" s="6">
        <f>E39/V39</f>
        <v>0</v>
      </c>
      <c r="H39" s="6">
        <f>G39*100</f>
        <v>0</v>
      </c>
      <c r="I39" s="6">
        <f>I40+H39</f>
        <v>100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85">
        <v>334308</v>
      </c>
      <c r="W39" s="21"/>
      <c r="X39" s="21"/>
    </row>
    <row r="40" spans="1:24">
      <c r="A40" s="21"/>
      <c r="B40" s="86" t="s">
        <v>42</v>
      </c>
      <c r="C40" s="87"/>
      <c r="D40" s="17">
        <v>-9.5</v>
      </c>
      <c r="E40" s="83">
        <v>0</v>
      </c>
      <c r="F40" s="2">
        <f t="shared" si="3"/>
        <v>724.0773439350246</v>
      </c>
      <c r="G40" s="6">
        <f t="shared" ref="G40:G79" si="4">E40/V40</f>
        <v>0</v>
      </c>
      <c r="H40" s="6">
        <f t="shared" ref="H40:H79" si="5">G40*100</f>
        <v>0</v>
      </c>
      <c r="I40" s="6">
        <f t="shared" ref="I40:I79" si="6">I41+H40</f>
        <v>100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85">
        <v>334308</v>
      </c>
      <c r="W40" s="21"/>
      <c r="X40" s="21"/>
    </row>
    <row r="41" spans="1:24">
      <c r="A41" s="21"/>
      <c r="B41" s="86" t="s">
        <v>42</v>
      </c>
      <c r="C41" s="87"/>
      <c r="D41" s="18">
        <v>-9</v>
      </c>
      <c r="E41" s="83">
        <v>0</v>
      </c>
      <c r="F41" s="9">
        <f t="shared" si="3"/>
        <v>512</v>
      </c>
      <c r="G41" s="6">
        <f t="shared" si="4"/>
        <v>0</v>
      </c>
      <c r="H41" s="6">
        <f t="shared" si="5"/>
        <v>0</v>
      </c>
      <c r="I41" s="6">
        <f t="shared" si="6"/>
        <v>100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85">
        <v>334308</v>
      </c>
      <c r="W41" s="21"/>
      <c r="X41" s="21"/>
    </row>
    <row r="42" spans="1:24">
      <c r="A42" s="21"/>
      <c r="B42" s="86" t="s">
        <v>38</v>
      </c>
      <c r="C42" s="87"/>
      <c r="D42" s="18">
        <f t="shared" ref="D42:D79" si="16">D41+0.5</f>
        <v>-8.5</v>
      </c>
      <c r="E42" s="83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100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85">
        <v>334308</v>
      </c>
      <c r="W42" s="21"/>
      <c r="X42" s="21"/>
    </row>
    <row r="43" spans="1:24">
      <c r="A43" s="21"/>
      <c r="B43" s="86" t="s">
        <v>38</v>
      </c>
      <c r="C43" s="87"/>
      <c r="D43" s="18">
        <f t="shared" si="16"/>
        <v>-8</v>
      </c>
      <c r="E43" s="83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100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85">
        <v>334308</v>
      </c>
      <c r="W43" s="21"/>
      <c r="X43" s="21"/>
    </row>
    <row r="44" spans="1:24">
      <c r="A44" s="21"/>
      <c r="B44" s="86" t="s">
        <v>41</v>
      </c>
      <c r="C44" s="87"/>
      <c r="D44" s="18">
        <f t="shared" si="16"/>
        <v>-7.5</v>
      </c>
      <c r="E44" s="84">
        <v>4300</v>
      </c>
      <c r="F44" s="9">
        <f t="shared" si="3"/>
        <v>181.01933598375612</v>
      </c>
      <c r="G44" s="6">
        <f t="shared" si="4"/>
        <v>1.2862390370556493E-2</v>
      </c>
      <c r="H44" s="6">
        <f t="shared" si="5"/>
        <v>1.2862390370556493</v>
      </c>
      <c r="I44" s="6">
        <f t="shared" si="6"/>
        <v>100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85">
        <v>334308</v>
      </c>
      <c r="W44" s="21"/>
      <c r="X44" s="21"/>
    </row>
    <row r="45" spans="1:24">
      <c r="A45" s="21"/>
      <c r="B45" s="86" t="s">
        <v>41</v>
      </c>
      <c r="C45" s="87"/>
      <c r="D45" s="18">
        <f t="shared" si="16"/>
        <v>-7</v>
      </c>
      <c r="E45" s="84">
        <v>33600</v>
      </c>
      <c r="F45" s="9">
        <f>2^(-D45)</f>
        <v>128</v>
      </c>
      <c r="G45" s="6">
        <f t="shared" si="4"/>
        <v>0.10050612010481352</v>
      </c>
      <c r="H45" s="6">
        <f t="shared" si="5"/>
        <v>10.050612010481352</v>
      </c>
      <c r="I45" s="6">
        <f t="shared" si="6"/>
        <v>98.713760962944349</v>
      </c>
      <c r="J45" s="22"/>
      <c r="K45" s="21"/>
      <c r="L45" s="21"/>
      <c r="M45" s="41">
        <f t="shared" si="7"/>
        <v>-7.066505952380953</v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85">
        <v>334308</v>
      </c>
      <c r="W45" s="21"/>
      <c r="X45" s="21"/>
    </row>
    <row r="46" spans="1:24">
      <c r="A46" s="21"/>
      <c r="B46" s="86" t="s">
        <v>39</v>
      </c>
      <c r="C46" s="87"/>
      <c r="D46" s="18">
        <f t="shared" si="16"/>
        <v>-6.5</v>
      </c>
      <c r="E46" s="84">
        <v>54400</v>
      </c>
      <c r="F46" s="2">
        <f t="shared" si="3"/>
        <v>90.509667991878061</v>
      </c>
      <c r="G46" s="6">
        <f t="shared" si="4"/>
        <v>0.16272419445541236</v>
      </c>
      <c r="H46" s="6">
        <f t="shared" si="5"/>
        <v>16.272419445541235</v>
      </c>
      <c r="I46" s="6">
        <f>I47+H46</f>
        <v>88.66314895246299</v>
      </c>
      <c r="J46" s="23"/>
      <c r="K46" s="21"/>
      <c r="L46" s="21"/>
      <c r="M46" s="41" t="str">
        <f t="shared" si="7"/>
        <v/>
      </c>
      <c r="N46" s="41">
        <f t="shared" si="8"/>
        <v>-6.8567161764705888</v>
      </c>
      <c r="O46" s="41">
        <f t="shared" si="9"/>
        <v>-6.5801746323529411</v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85">
        <v>334308</v>
      </c>
      <c r="W46" s="21"/>
      <c r="X46" s="21"/>
    </row>
    <row r="47" spans="1:24">
      <c r="A47" s="21"/>
      <c r="B47" s="86" t="s">
        <v>40</v>
      </c>
      <c r="C47" s="87"/>
      <c r="D47" s="18">
        <f t="shared" si="16"/>
        <v>-6</v>
      </c>
      <c r="E47" s="84">
        <v>45400</v>
      </c>
      <c r="F47" s="9">
        <f t="shared" si="3"/>
        <v>64</v>
      </c>
      <c r="G47" s="6">
        <f t="shared" si="4"/>
        <v>0.13580291228448019</v>
      </c>
      <c r="H47" s="6">
        <f t="shared" si="5"/>
        <v>13.580291228448019</v>
      </c>
      <c r="I47" s="6">
        <f t="shared" si="6"/>
        <v>72.390729506921758</v>
      </c>
      <c r="J47" s="23"/>
      <c r="K47" s="21"/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85">
        <v>334308</v>
      </c>
      <c r="W47" s="21"/>
      <c r="X47" s="21"/>
    </row>
    <row r="48" spans="1:24">
      <c r="A48" s="21"/>
      <c r="B48" s="86" t="s">
        <v>47</v>
      </c>
      <c r="C48" s="87"/>
      <c r="D48" s="18">
        <f t="shared" si="16"/>
        <v>-5.5</v>
      </c>
      <c r="E48" s="84">
        <v>28400</v>
      </c>
      <c r="F48" s="8">
        <f t="shared" si="3"/>
        <v>45.254833995939045</v>
      </c>
      <c r="G48" s="6">
        <f t="shared" si="4"/>
        <v>8.4951601517163813E-2</v>
      </c>
      <c r="H48" s="6">
        <f t="shared" si="5"/>
        <v>8.4951601517163819</v>
      </c>
      <c r="I48" s="6">
        <f t="shared" si="6"/>
        <v>58.81043827847374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 t="str">
        <f t="shared" si="10"/>
        <v/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85">
        <v>334308</v>
      </c>
      <c r="W48" s="21"/>
      <c r="X48" s="21"/>
    </row>
    <row r="49" spans="1:24">
      <c r="A49" s="21"/>
      <c r="B49" s="86" t="s">
        <v>47</v>
      </c>
      <c r="C49" s="87"/>
      <c r="D49" s="18">
        <f t="shared" si="16"/>
        <v>-5</v>
      </c>
      <c r="E49" s="84">
        <v>8800</v>
      </c>
      <c r="F49" s="9">
        <f t="shared" si="3"/>
        <v>32</v>
      </c>
      <c r="G49" s="6">
        <f t="shared" si="4"/>
        <v>2.6323031456022591E-2</v>
      </c>
      <c r="H49" s="6">
        <f t="shared" si="5"/>
        <v>2.632303145602259</v>
      </c>
      <c r="I49" s="6">
        <f t="shared" si="6"/>
        <v>50.315278126757356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>
        <f t="shared" si="10"/>
        <v>-5.4401136363636375</v>
      </c>
      <c r="Q49" s="41" t="str">
        <f t="shared" si="11"/>
        <v/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85">
        <v>334308</v>
      </c>
      <c r="W49" s="21"/>
      <c r="X49" s="21"/>
    </row>
    <row r="50" spans="1:24">
      <c r="A50" s="21"/>
      <c r="B50" s="86" t="s">
        <v>17</v>
      </c>
      <c r="C50" s="87"/>
      <c r="D50" s="18">
        <f t="shared" si="16"/>
        <v>-4.5</v>
      </c>
      <c r="E50" s="84">
        <v>1000</v>
      </c>
      <c r="F50" s="2">
        <f t="shared" si="3"/>
        <v>22.627416997969519</v>
      </c>
      <c r="G50" s="6">
        <f t="shared" si="4"/>
        <v>2.9912535745480217E-3</v>
      </c>
      <c r="H50" s="6">
        <f t="shared" si="5"/>
        <v>0.29912535745480218</v>
      </c>
      <c r="I50" s="6">
        <f t="shared" si="6"/>
        <v>47.682974981155098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 t="str">
        <f t="shared" si="12"/>
        <v/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85">
        <v>334308</v>
      </c>
      <c r="W50" s="21"/>
      <c r="X50" s="21"/>
    </row>
    <row r="51" spans="1:24">
      <c r="A51" s="21"/>
      <c r="B51" s="86" t="s">
        <v>17</v>
      </c>
      <c r="C51" s="87"/>
      <c r="D51" s="18">
        <f t="shared" si="16"/>
        <v>-4</v>
      </c>
      <c r="E51" s="84">
        <v>29960</v>
      </c>
      <c r="F51" s="9">
        <f t="shared" si="3"/>
        <v>16</v>
      </c>
      <c r="G51" s="6">
        <f t="shared" si="4"/>
        <v>8.9617957093458725E-2</v>
      </c>
      <c r="H51" s="6">
        <f t="shared" si="5"/>
        <v>8.9617957093458731</v>
      </c>
      <c r="I51" s="6">
        <f t="shared" si="6"/>
        <v>47.383849623700293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>
        <f t="shared" si="11"/>
        <v>-4.0880373831775705</v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85">
        <v>334308</v>
      </c>
      <c r="W51" s="21"/>
      <c r="X51" s="21"/>
    </row>
    <row r="52" spans="1:24">
      <c r="A52" s="21"/>
      <c r="B52" s="86" t="s">
        <v>43</v>
      </c>
      <c r="C52" s="87"/>
      <c r="D52" s="18">
        <f t="shared" si="16"/>
        <v>-3.5</v>
      </c>
      <c r="E52" s="84">
        <v>17040</v>
      </c>
      <c r="F52" s="2">
        <f t="shared" si="3"/>
        <v>11.313708498984759</v>
      </c>
      <c r="G52" s="6">
        <f t="shared" si="4"/>
        <v>5.0970960910298291E-2</v>
      </c>
      <c r="H52" s="6">
        <f t="shared" si="5"/>
        <v>5.0970960910298295</v>
      </c>
      <c r="I52" s="6">
        <f t="shared" si="6"/>
        <v>38.422053914354422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>
        <f t="shared" si="12"/>
        <v>-3.6643133802816905</v>
      </c>
      <c r="S52" s="41" t="str">
        <f t="shared" si="13"/>
        <v/>
      </c>
      <c r="T52" s="41" t="str">
        <f t="shared" si="14"/>
        <v/>
      </c>
      <c r="U52" s="41" t="str">
        <f t="shared" si="15"/>
        <v/>
      </c>
      <c r="V52" s="85">
        <v>334308</v>
      </c>
      <c r="W52" s="21"/>
      <c r="X52" s="21"/>
    </row>
    <row r="53" spans="1:24">
      <c r="A53" s="21"/>
      <c r="B53" s="86" t="s">
        <v>43</v>
      </c>
      <c r="C53" s="87"/>
      <c r="D53" s="18">
        <f t="shared" si="16"/>
        <v>-3</v>
      </c>
      <c r="E53" s="84">
        <v>13472</v>
      </c>
      <c r="F53" s="9">
        <f t="shared" si="3"/>
        <v>8</v>
      </c>
      <c r="G53" s="6">
        <f t="shared" si="4"/>
        <v>4.0298168156310946E-2</v>
      </c>
      <c r="H53" s="6">
        <f t="shared" si="5"/>
        <v>4.0298168156310945</v>
      </c>
      <c r="I53" s="6">
        <f t="shared" si="6"/>
        <v>33.324957823324596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85">
        <v>334308</v>
      </c>
      <c r="W53" s="21"/>
      <c r="X53" s="21"/>
    </row>
    <row r="54" spans="1:24">
      <c r="A54" s="21"/>
      <c r="B54" s="86" t="s">
        <v>16</v>
      </c>
      <c r="C54" s="87"/>
      <c r="D54" s="18">
        <f t="shared" si="16"/>
        <v>-2.5</v>
      </c>
      <c r="E54" s="84">
        <v>8576</v>
      </c>
      <c r="F54" s="8">
        <f t="shared" si="3"/>
        <v>5.6568542494923806</v>
      </c>
      <c r="G54" s="6">
        <f t="shared" si="4"/>
        <v>2.5652990655323834E-2</v>
      </c>
      <c r="H54" s="6">
        <f t="shared" si="5"/>
        <v>2.5652990655323835</v>
      </c>
      <c r="I54" s="6">
        <f t="shared" si="6"/>
        <v>29.295141007693502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 t="str">
        <f t="shared" si="14"/>
        <v/>
      </c>
      <c r="U54" s="41" t="str">
        <f t="shared" si="15"/>
        <v/>
      </c>
      <c r="V54" s="85">
        <v>334308</v>
      </c>
      <c r="W54" s="21"/>
      <c r="X54" s="21"/>
    </row>
    <row r="55" spans="1:24">
      <c r="A55" s="21"/>
      <c r="B55" s="86" t="s">
        <v>16</v>
      </c>
      <c r="C55" s="87"/>
      <c r="D55" s="18">
        <f t="shared" si="16"/>
        <v>-2</v>
      </c>
      <c r="E55" s="84">
        <v>12480</v>
      </c>
      <c r="F55" s="9">
        <f t="shared" si="3"/>
        <v>4</v>
      </c>
      <c r="G55" s="6">
        <f t="shared" si="4"/>
        <v>3.7330844610359307E-2</v>
      </c>
      <c r="H55" s="6">
        <f t="shared" si="5"/>
        <v>3.7330844610359306</v>
      </c>
      <c r="I55" s="6">
        <f t="shared" si="6"/>
        <v>26.729841942161119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>
        <f t="shared" si="13"/>
        <v>-2.2683092948717949</v>
      </c>
      <c r="T55" s="41" t="str">
        <f t="shared" si="14"/>
        <v/>
      </c>
      <c r="U55" s="41" t="str">
        <f t="shared" si="15"/>
        <v/>
      </c>
      <c r="V55" s="85">
        <v>334308</v>
      </c>
      <c r="W55" s="21"/>
      <c r="X55" s="21"/>
    </row>
    <row r="56" spans="1:24">
      <c r="A56" s="21"/>
      <c r="B56" s="86" t="s">
        <v>46</v>
      </c>
      <c r="C56" s="87"/>
      <c r="D56" s="18">
        <f t="shared" si="16"/>
        <v>-1.5</v>
      </c>
      <c r="E56" s="84">
        <v>13136</v>
      </c>
      <c r="F56" s="8">
        <f>2^(-D56)</f>
        <v>2.8284271247461898</v>
      </c>
      <c r="G56" s="6">
        <f t="shared" si="4"/>
        <v>3.9293106955262815E-2</v>
      </c>
      <c r="H56" s="6">
        <f t="shared" si="5"/>
        <v>3.9293106955262815</v>
      </c>
      <c r="I56" s="6">
        <f t="shared" si="6"/>
        <v>22.99675748112519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 t="str">
        <f t="shared" si="14"/>
        <v/>
      </c>
      <c r="U56" s="41" t="str">
        <f t="shared" si="15"/>
        <v/>
      </c>
      <c r="V56" s="85">
        <v>334308</v>
      </c>
      <c r="W56" s="21"/>
      <c r="X56" s="21"/>
    </row>
    <row r="57" spans="1:24">
      <c r="A57" s="21"/>
      <c r="B57" s="86" t="s">
        <v>46</v>
      </c>
      <c r="C57" s="87"/>
      <c r="D57" s="18">
        <f t="shared" si="16"/>
        <v>-1</v>
      </c>
      <c r="E57" s="84">
        <v>8416</v>
      </c>
      <c r="F57" s="9">
        <f t="shared" si="3"/>
        <v>2</v>
      </c>
      <c r="G57" s="6">
        <f t="shared" si="4"/>
        <v>2.5174390083396149E-2</v>
      </c>
      <c r="H57" s="6">
        <f t="shared" si="5"/>
        <v>2.5174390083396148</v>
      </c>
      <c r="I57" s="6">
        <f t="shared" si="6"/>
        <v>19.067446785598907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85">
        <v>334308</v>
      </c>
      <c r="W57" s="21"/>
      <c r="X57" s="21"/>
    </row>
    <row r="58" spans="1:24">
      <c r="A58" s="21"/>
      <c r="B58" s="86" t="s">
        <v>45</v>
      </c>
      <c r="C58" s="87"/>
      <c r="D58" s="18">
        <f t="shared" si="16"/>
        <v>-0.5</v>
      </c>
      <c r="E58" s="84">
        <v>10320</v>
      </c>
      <c r="F58" s="8">
        <f>2^(-D58)</f>
        <v>1.4142135623730951</v>
      </c>
      <c r="G58" s="6">
        <f t="shared" si="4"/>
        <v>3.0869736889335583E-2</v>
      </c>
      <c r="H58" s="6">
        <f t="shared" si="5"/>
        <v>3.0869736889335582</v>
      </c>
      <c r="I58" s="6">
        <f>I59+H58</f>
        <v>16.550007777259292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>
        <f t="shared" si="14"/>
        <v>-0.91091472868217072</v>
      </c>
      <c r="U58" s="41" t="str">
        <f t="shared" si="15"/>
        <v/>
      </c>
      <c r="V58" s="85">
        <v>334308</v>
      </c>
      <c r="W58" s="21"/>
      <c r="X58" s="21"/>
    </row>
    <row r="59" spans="1:24">
      <c r="A59" s="21"/>
      <c r="B59" s="86" t="s">
        <v>45</v>
      </c>
      <c r="C59" s="87"/>
      <c r="D59" s="18">
        <f t="shared" si="16"/>
        <v>0</v>
      </c>
      <c r="E59" s="84">
        <v>0</v>
      </c>
      <c r="F59" s="9">
        <f t="shared" si="3"/>
        <v>1</v>
      </c>
      <c r="G59" s="6">
        <f t="shared" si="4"/>
        <v>0</v>
      </c>
      <c r="H59" s="6">
        <f t="shared" si="5"/>
        <v>0</v>
      </c>
      <c r="I59" s="6">
        <f t="shared" si="6"/>
        <v>13.463034088325735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85">
        <v>334308</v>
      </c>
      <c r="W59" s="21"/>
      <c r="X59" s="21"/>
    </row>
    <row r="60" spans="1:24">
      <c r="A60" s="21"/>
      <c r="B60" s="86" t="s">
        <v>18</v>
      </c>
      <c r="C60" s="87"/>
      <c r="D60" s="18">
        <f t="shared" si="16"/>
        <v>0.5</v>
      </c>
      <c r="E60" s="84">
        <v>12864</v>
      </c>
      <c r="F60" s="8">
        <f t="shared" si="3"/>
        <v>0.70710678118654746</v>
      </c>
      <c r="G60" s="6">
        <f t="shared" si="4"/>
        <v>3.8479485982985749E-2</v>
      </c>
      <c r="H60" s="6">
        <f t="shared" si="5"/>
        <v>3.8479485982985748</v>
      </c>
      <c r="I60" s="6">
        <f t="shared" si="6"/>
        <v>13.463034088325735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>
        <f t="shared" si="15"/>
        <v>0.44998445273631843</v>
      </c>
      <c r="V60" s="85">
        <v>334308</v>
      </c>
      <c r="W60" s="21"/>
      <c r="X60" s="21"/>
    </row>
    <row r="61" spans="1:24">
      <c r="A61" s="21"/>
      <c r="B61" s="86" t="s">
        <v>18</v>
      </c>
      <c r="C61" s="87"/>
      <c r="D61" s="18">
        <f t="shared" si="16"/>
        <v>1</v>
      </c>
      <c r="E61" s="84">
        <v>1440</v>
      </c>
      <c r="F61" s="2">
        <f t="shared" si="3"/>
        <v>0.5</v>
      </c>
      <c r="G61" s="6">
        <f t="shared" si="4"/>
        <v>4.3074051473491514E-3</v>
      </c>
      <c r="H61" s="6">
        <f t="shared" si="5"/>
        <v>0.43074051473491515</v>
      </c>
      <c r="I61" s="6">
        <f t="shared" si="6"/>
        <v>9.6150854900271607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85">
        <v>334308</v>
      </c>
      <c r="W61" s="21"/>
      <c r="X61" s="21"/>
    </row>
    <row r="62" spans="1:24">
      <c r="A62" s="21"/>
      <c r="B62" s="86" t="s">
        <v>44</v>
      </c>
      <c r="C62" s="87"/>
      <c r="D62" s="18">
        <f t="shared" si="16"/>
        <v>1.5</v>
      </c>
      <c r="E62" s="84">
        <v>18320</v>
      </c>
      <c r="F62" s="8">
        <f t="shared" si="3"/>
        <v>0.35355339059327379</v>
      </c>
      <c r="G62" s="6">
        <f t="shared" si="4"/>
        <v>5.4799765485719756E-2</v>
      </c>
      <c r="H62" s="6">
        <f t="shared" si="5"/>
        <v>5.479976548571976</v>
      </c>
      <c r="I62" s="6">
        <f t="shared" si="6"/>
        <v>9.1843449752922464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85">
        <v>334308</v>
      </c>
      <c r="W62" s="21"/>
      <c r="X62" s="21"/>
    </row>
    <row r="63" spans="1:24">
      <c r="A63" s="21"/>
      <c r="B63" s="86" t="s">
        <v>44</v>
      </c>
      <c r="C63" s="87"/>
      <c r="D63" s="18">
        <f t="shared" si="16"/>
        <v>2</v>
      </c>
      <c r="E63" s="84">
        <v>4176</v>
      </c>
      <c r="F63" s="11">
        <f t="shared" si="3"/>
        <v>0.25</v>
      </c>
      <c r="G63" s="6">
        <f t="shared" si="4"/>
        <v>1.2491474927312538E-2</v>
      </c>
      <c r="H63" s="6">
        <f t="shared" si="5"/>
        <v>1.2491474927312538</v>
      </c>
      <c r="I63" s="6">
        <f t="shared" si="6"/>
        <v>3.7043684267202699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85">
        <v>334308</v>
      </c>
      <c r="W63" s="21"/>
      <c r="X63" s="21"/>
    </row>
    <row r="64" spans="1:24">
      <c r="A64" s="21"/>
      <c r="B64" s="86" t="s">
        <v>19</v>
      </c>
      <c r="C64" s="87"/>
      <c r="D64" s="18">
        <f t="shared" si="16"/>
        <v>2.5</v>
      </c>
      <c r="E64" s="84">
        <v>2576</v>
      </c>
      <c r="F64" s="11">
        <f t="shared" si="3"/>
        <v>0.17677669529663687</v>
      </c>
      <c r="G64" s="6">
        <f t="shared" si="4"/>
        <v>7.7054692080357036E-3</v>
      </c>
      <c r="H64" s="6">
        <f t="shared" si="5"/>
        <v>0.77054692080357035</v>
      </c>
      <c r="I64" s="6">
        <f t="shared" si="6"/>
        <v>2.4552209339890161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85">
        <v>334308</v>
      </c>
      <c r="W64" s="21"/>
      <c r="X64" s="21"/>
    </row>
    <row r="65" spans="1:24">
      <c r="A65" s="21"/>
      <c r="B65" s="86" t="s">
        <v>19</v>
      </c>
      <c r="C65" s="87"/>
      <c r="D65" s="18">
        <f t="shared" si="16"/>
        <v>3</v>
      </c>
      <c r="E65" s="84">
        <v>1376</v>
      </c>
      <c r="F65" s="11">
        <f t="shared" si="3"/>
        <v>0.125</v>
      </c>
      <c r="G65" s="6">
        <f t="shared" si="4"/>
        <v>4.1159649185780779E-3</v>
      </c>
      <c r="H65" s="6">
        <f t="shared" si="5"/>
        <v>0.41159649185780778</v>
      </c>
      <c r="I65" s="6">
        <f t="shared" si="6"/>
        <v>1.6846740131854459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85">
        <v>334308</v>
      </c>
      <c r="W65" s="21"/>
      <c r="X65" s="21"/>
    </row>
    <row r="66" spans="1:24">
      <c r="A66" s="21"/>
      <c r="B66" s="86" t="s">
        <v>48</v>
      </c>
      <c r="C66" s="87"/>
      <c r="D66" s="18">
        <f t="shared" si="16"/>
        <v>3.5</v>
      </c>
      <c r="E66" s="84">
        <v>1360</v>
      </c>
      <c r="F66" s="11">
        <f t="shared" si="3"/>
        <v>8.8388347648318447E-2</v>
      </c>
      <c r="G66" s="6">
        <f t="shared" si="4"/>
        <v>4.0681048613853098E-3</v>
      </c>
      <c r="H66" s="6">
        <f t="shared" si="5"/>
        <v>0.40681048613853099</v>
      </c>
      <c r="I66" s="6">
        <f t="shared" si="6"/>
        <v>1.2730775213276382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85">
        <v>334308</v>
      </c>
      <c r="W66" s="21"/>
      <c r="X66" s="21"/>
    </row>
    <row r="67" spans="1:24">
      <c r="A67" s="21"/>
      <c r="B67" s="86" t="s">
        <v>48</v>
      </c>
      <c r="C67" s="87"/>
      <c r="D67" s="18">
        <f t="shared" si="16"/>
        <v>4</v>
      </c>
      <c r="E67" s="84">
        <v>1008</v>
      </c>
      <c r="F67" s="11">
        <f t="shared" si="3"/>
        <v>6.25E-2</v>
      </c>
      <c r="G67" s="6">
        <f t="shared" si="4"/>
        <v>3.0151836031444058E-3</v>
      </c>
      <c r="H67" s="6">
        <f t="shared" si="5"/>
        <v>0.30151836031444057</v>
      </c>
      <c r="I67" s="6">
        <f t="shared" si="6"/>
        <v>0.86626703518910708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85">
        <v>334308</v>
      </c>
      <c r="W67" s="21"/>
      <c r="X67" s="21"/>
    </row>
    <row r="68" spans="1:24">
      <c r="A68" s="21"/>
      <c r="B68" s="86" t="s">
        <v>20</v>
      </c>
      <c r="C68" s="87"/>
      <c r="D68" s="18">
        <f t="shared" si="16"/>
        <v>4.5</v>
      </c>
      <c r="E68" s="84">
        <v>1888</v>
      </c>
      <c r="F68" s="11">
        <f t="shared" si="3"/>
        <v>4.4194173824159223E-2</v>
      </c>
      <c r="G68" s="6">
        <f t="shared" si="4"/>
        <v>5.6474867487466647E-3</v>
      </c>
      <c r="H68" s="6">
        <f t="shared" si="5"/>
        <v>0.56474867487466651</v>
      </c>
      <c r="I68" s="6">
        <f t="shared" si="6"/>
        <v>0.56474867487466651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85">
        <v>334308</v>
      </c>
      <c r="W68" s="21"/>
      <c r="X68" s="21"/>
    </row>
    <row r="69" spans="1:24">
      <c r="A69" s="21"/>
      <c r="B69" s="86" t="s">
        <v>20</v>
      </c>
      <c r="C69" s="87"/>
      <c r="D69" s="18">
        <f t="shared" si="16"/>
        <v>5</v>
      </c>
      <c r="E69" s="83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85">
        <v>334308</v>
      </c>
      <c r="W69" s="21"/>
      <c r="X69" s="21"/>
    </row>
    <row r="70" spans="1:24">
      <c r="A70" s="21"/>
      <c r="B70" s="86" t="s">
        <v>49</v>
      </c>
      <c r="C70" s="87"/>
      <c r="D70" s="18">
        <f t="shared" si="16"/>
        <v>5.5</v>
      </c>
      <c r="E70" s="83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85">
        <v>334308</v>
      </c>
      <c r="W70" s="21"/>
      <c r="X70" s="21"/>
    </row>
    <row r="71" spans="1:24">
      <c r="A71" s="21"/>
      <c r="B71" s="86" t="s">
        <v>50</v>
      </c>
      <c r="C71" s="87"/>
      <c r="D71" s="18">
        <f t="shared" si="16"/>
        <v>6</v>
      </c>
      <c r="E71" s="83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85">
        <v>334308</v>
      </c>
      <c r="W71" s="21"/>
      <c r="X71" s="21"/>
    </row>
    <row r="72" spans="1:24">
      <c r="A72" s="21"/>
      <c r="B72" s="86" t="s">
        <v>21</v>
      </c>
      <c r="C72" s="87"/>
      <c r="D72" s="18">
        <f t="shared" si="16"/>
        <v>6.5</v>
      </c>
      <c r="E72" s="83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85">
        <v>334308</v>
      </c>
      <c r="W72" s="21"/>
      <c r="X72" s="21"/>
    </row>
    <row r="73" spans="1:24">
      <c r="A73" s="21"/>
      <c r="B73" s="86" t="s">
        <v>21</v>
      </c>
      <c r="C73" s="87"/>
      <c r="D73" s="18">
        <f t="shared" si="16"/>
        <v>7</v>
      </c>
      <c r="E73" s="83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85">
        <v>334308</v>
      </c>
      <c r="W73" s="21"/>
      <c r="X73" s="21"/>
    </row>
    <row r="74" spans="1:24">
      <c r="A74" s="21"/>
      <c r="B74" s="86" t="s">
        <v>51</v>
      </c>
      <c r="C74" s="87"/>
      <c r="D74" s="18">
        <f t="shared" si="16"/>
        <v>7.5</v>
      </c>
      <c r="E74" s="83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85">
        <v>334308</v>
      </c>
      <c r="W74" s="21"/>
      <c r="X74" s="21"/>
    </row>
    <row r="75" spans="1:24">
      <c r="A75" s="21"/>
      <c r="B75" s="86" t="s">
        <v>51</v>
      </c>
      <c r="C75" s="87"/>
      <c r="D75" s="18">
        <f t="shared" si="16"/>
        <v>8</v>
      </c>
      <c r="E75" s="83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85">
        <v>334308</v>
      </c>
      <c r="W75" s="21"/>
      <c r="X75" s="21"/>
    </row>
    <row r="76" spans="1:24">
      <c r="A76" s="21"/>
      <c r="B76" s="86" t="s">
        <v>22</v>
      </c>
      <c r="C76" s="87"/>
      <c r="D76" s="18">
        <f t="shared" si="16"/>
        <v>8.5</v>
      </c>
      <c r="E76" s="83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85">
        <v>334308</v>
      </c>
      <c r="W76" s="21"/>
      <c r="X76" s="21"/>
    </row>
    <row r="77" spans="1:24">
      <c r="A77" s="21"/>
      <c r="B77" s="86" t="s">
        <v>22</v>
      </c>
      <c r="C77" s="87"/>
      <c r="D77" s="18">
        <f t="shared" si="16"/>
        <v>9</v>
      </c>
      <c r="E77" s="83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85">
        <v>334308</v>
      </c>
      <c r="W77" s="21"/>
      <c r="X77" s="21"/>
    </row>
    <row r="78" spans="1:24">
      <c r="A78" s="21"/>
      <c r="B78" s="86" t="s">
        <v>52</v>
      </c>
      <c r="C78" s="87"/>
      <c r="D78" s="18">
        <f t="shared" si="16"/>
        <v>9.5</v>
      </c>
      <c r="E78" s="83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85">
        <v>334308</v>
      </c>
      <c r="W78" s="21"/>
      <c r="X78" s="21"/>
    </row>
    <row r="79" spans="1:24">
      <c r="A79" s="21"/>
      <c r="B79" s="86" t="s">
        <v>52</v>
      </c>
      <c r="C79" s="87"/>
      <c r="D79" s="18">
        <f t="shared" si="16"/>
        <v>10</v>
      </c>
      <c r="E79" s="83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85">
        <v>334308</v>
      </c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-7.066505952380953</v>
      </c>
      <c r="N80" s="40">
        <f t="shared" ref="N80:U80" si="17">SUM(N39:N79)</f>
        <v>-6.8567161764705888</v>
      </c>
      <c r="O80" s="40">
        <f t="shared" si="17"/>
        <v>-6.5801746323529411</v>
      </c>
      <c r="P80" s="40">
        <f t="shared" si="17"/>
        <v>-5.4401136363636375</v>
      </c>
      <c r="Q80" s="40">
        <f t="shared" si="17"/>
        <v>-4.0880373831775705</v>
      </c>
      <c r="R80" s="40">
        <f t="shared" si="17"/>
        <v>-3.6643133802816905</v>
      </c>
      <c r="S80" s="40">
        <f t="shared" si="17"/>
        <v>-2.2683092948717949</v>
      </c>
      <c r="T80" s="40">
        <f t="shared" si="17"/>
        <v>-0.91091472868217072</v>
      </c>
      <c r="U80" s="40">
        <f t="shared" si="17"/>
        <v>0.44998445273631843</v>
      </c>
      <c r="V80" s="21"/>
      <c r="W80" s="21"/>
      <c r="X80" s="21"/>
    </row>
    <row r="81" spans="1:24" ht="13">
      <c r="A81" s="21"/>
      <c r="B81" s="90" t="s">
        <v>23</v>
      </c>
      <c r="C81" s="91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6" t="s">
        <v>37</v>
      </c>
      <c r="C82" s="87"/>
      <c r="D82" s="80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6" t="s">
        <v>42</v>
      </c>
      <c r="C83" s="87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6" t="s">
        <v>42</v>
      </c>
      <c r="C84" s="87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6" t="s">
        <v>38</v>
      </c>
      <c r="C85" s="87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6" t="s">
        <v>38</v>
      </c>
      <c r="C86" s="87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6" t="s">
        <v>41</v>
      </c>
      <c r="C87" s="87"/>
      <c r="D87" s="3">
        <f t="shared" si="31"/>
        <v>-7.5</v>
      </c>
      <c r="E87" s="69">
        <v>6</v>
      </c>
      <c r="F87" s="9">
        <f t="shared" si="18"/>
        <v>181.01933598375612</v>
      </c>
      <c r="G87" s="6">
        <f t="shared" si="19"/>
        <v>2.2900763358778626E-2</v>
      </c>
      <c r="H87" s="6">
        <f t="shared" si="20"/>
        <v>2.2900763358778624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6" t="s">
        <v>41</v>
      </c>
      <c r="C88" s="87"/>
      <c r="D88" s="3">
        <f t="shared" si="31"/>
        <v>-7</v>
      </c>
      <c r="E88" s="69">
        <v>32</v>
      </c>
      <c r="F88" s="9">
        <f t="shared" si="18"/>
        <v>128</v>
      </c>
      <c r="G88" s="6">
        <f t="shared" si="19"/>
        <v>0.12213740458015267</v>
      </c>
      <c r="H88" s="6">
        <f t="shared" si="20"/>
        <v>12.213740458015266</v>
      </c>
      <c r="I88" s="6">
        <f t="shared" si="21"/>
        <v>97.70992366412213</v>
      </c>
      <c r="J88" s="22"/>
      <c r="K88" s="21"/>
      <c r="L88" s="21"/>
      <c r="M88" s="41">
        <f t="shared" si="22"/>
        <v>-7.1843750000000002</v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6" t="s">
        <v>39</v>
      </c>
      <c r="C89" s="87"/>
      <c r="D89" s="3">
        <f t="shared" si="31"/>
        <v>-6.5</v>
      </c>
      <c r="E89" s="69">
        <v>57</v>
      </c>
      <c r="F89" s="2">
        <f t="shared" si="18"/>
        <v>90.509667991878061</v>
      </c>
      <c r="G89" s="6">
        <f t="shared" si="19"/>
        <v>0.21755725190839695</v>
      </c>
      <c r="H89" s="6">
        <f t="shared" si="20"/>
        <v>21.755725190839694</v>
      </c>
      <c r="I89" s="6">
        <f t="shared" si="21"/>
        <v>85.496183206106863</v>
      </c>
      <c r="J89" s="23"/>
      <c r="K89" s="21"/>
      <c r="L89" s="21"/>
      <c r="M89" s="41" t="str">
        <f t="shared" si="22"/>
        <v/>
      </c>
      <c r="N89" s="41">
        <f t="shared" si="23"/>
        <v>-6.9656140350877198</v>
      </c>
      <c r="O89" s="41">
        <f t="shared" si="24"/>
        <v>-6.7587719298245617</v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6" t="s">
        <v>40</v>
      </c>
      <c r="C90" s="87"/>
      <c r="D90" s="3">
        <f t="shared" si="31"/>
        <v>-6</v>
      </c>
      <c r="E90" s="69">
        <v>50</v>
      </c>
      <c r="F90" s="9">
        <f>2^(-D90)</f>
        <v>64</v>
      </c>
      <c r="G90" s="6">
        <f t="shared" si="19"/>
        <v>0.19083969465648856</v>
      </c>
      <c r="H90" s="6">
        <f t="shared" si="20"/>
        <v>19.083969465648856</v>
      </c>
      <c r="I90" s="6">
        <f t="shared" si="21"/>
        <v>63.740458015267173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 t="str">
        <f t="shared" si="24"/>
        <v/>
      </c>
      <c r="P90" s="41">
        <f t="shared" si="25"/>
        <v>-6.1400000000000006</v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6" t="s">
        <v>47</v>
      </c>
      <c r="C91" s="87"/>
      <c r="D91" s="3">
        <f t="shared" si="31"/>
        <v>-5.5</v>
      </c>
      <c r="E91" s="69">
        <v>32</v>
      </c>
      <c r="F91" s="8">
        <f t="shared" si="18"/>
        <v>45.254833995939045</v>
      </c>
      <c r="G91" s="6">
        <f t="shared" si="19"/>
        <v>0.12213740458015267</v>
      </c>
      <c r="H91" s="6">
        <f t="shared" si="20"/>
        <v>12.213740458015266</v>
      </c>
      <c r="I91" s="6">
        <f t="shared" si="21"/>
        <v>44.656488549618317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>
        <f t="shared" si="26"/>
        <v>-5.8093750000000002</v>
      </c>
      <c r="R91" s="41">
        <f t="shared" si="27"/>
        <v>-5.6046874999999998</v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6" t="s">
        <v>47</v>
      </c>
      <c r="C92" s="87"/>
      <c r="D92" s="3">
        <f t="shared" si="31"/>
        <v>-5</v>
      </c>
      <c r="E92" s="69">
        <v>24</v>
      </c>
      <c r="F92" s="9">
        <f t="shared" si="18"/>
        <v>32</v>
      </c>
      <c r="G92" s="6">
        <f t="shared" si="19"/>
        <v>9.1603053435114504E-2</v>
      </c>
      <c r="H92" s="6">
        <f t="shared" si="20"/>
        <v>9.1603053435114496</v>
      </c>
      <c r="I92" s="6">
        <f t="shared" si="21"/>
        <v>32.44274809160305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 t="str">
        <f t="shared" si="26"/>
        <v/>
      </c>
      <c r="R92" s="41" t="str">
        <f t="shared" si="27"/>
        <v/>
      </c>
      <c r="S92" s="41">
        <f t="shared" si="28"/>
        <v>-5.09375</v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6" t="s">
        <v>17</v>
      </c>
      <c r="C93" s="87"/>
      <c r="D93" s="3">
        <f t="shared" si="31"/>
        <v>-4.5</v>
      </c>
      <c r="E93" s="69">
        <v>12</v>
      </c>
      <c r="F93" s="2">
        <f t="shared" si="18"/>
        <v>22.627416997969519</v>
      </c>
      <c r="G93" s="6">
        <f t="shared" si="19"/>
        <v>4.5801526717557252E-2</v>
      </c>
      <c r="H93" s="6">
        <f t="shared" si="20"/>
        <v>4.5801526717557248</v>
      </c>
      <c r="I93" s="6">
        <f t="shared" si="21"/>
        <v>23.282442748091604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6" t="s">
        <v>17</v>
      </c>
      <c r="C94" s="87"/>
      <c r="D94" s="3">
        <f t="shared" si="31"/>
        <v>-4</v>
      </c>
      <c r="E94" s="69">
        <v>9</v>
      </c>
      <c r="F94" s="9">
        <f t="shared" si="18"/>
        <v>16</v>
      </c>
      <c r="G94" s="6">
        <f t="shared" si="19"/>
        <v>3.4351145038167941E-2</v>
      </c>
      <c r="H94" s="6">
        <f t="shared" si="20"/>
        <v>3.4351145038167941</v>
      </c>
      <c r="I94" s="6">
        <f t="shared" si="21"/>
        <v>18.702290076335878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>
        <f t="shared" si="29"/>
        <v>-4.1066666666666665</v>
      </c>
      <c r="U94" s="41" t="str">
        <f t="shared" si="30"/>
        <v/>
      </c>
      <c r="V94" s="21"/>
      <c r="W94" s="21"/>
      <c r="X94" s="21"/>
    </row>
    <row r="95" spans="1:24">
      <c r="A95" s="21"/>
      <c r="B95" s="86" t="s">
        <v>43</v>
      </c>
      <c r="C95" s="87"/>
      <c r="D95" s="3">
        <f t="shared" si="31"/>
        <v>-3.5</v>
      </c>
      <c r="E95" s="69">
        <v>10</v>
      </c>
      <c r="F95" s="2">
        <f t="shared" si="18"/>
        <v>11.313708498984759</v>
      </c>
      <c r="G95" s="6">
        <f t="shared" si="19"/>
        <v>3.8167938931297711E-2</v>
      </c>
      <c r="H95" s="6">
        <f t="shared" si="20"/>
        <v>3.8167938931297711</v>
      </c>
      <c r="I95" s="6">
        <f t="shared" si="21"/>
        <v>15.267175572519085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86" t="s">
        <v>43</v>
      </c>
      <c r="C96" s="87"/>
      <c r="D96" s="3">
        <f t="shared" si="31"/>
        <v>-3</v>
      </c>
      <c r="E96" s="69">
        <v>11</v>
      </c>
      <c r="F96" s="9">
        <f t="shared" si="18"/>
        <v>8</v>
      </c>
      <c r="G96" s="6">
        <f t="shared" si="19"/>
        <v>4.1984732824427481E-2</v>
      </c>
      <c r="H96" s="6">
        <f t="shared" si="20"/>
        <v>4.1984732824427482</v>
      </c>
      <c r="I96" s="6">
        <f t="shared" si="21"/>
        <v>11.450381679389313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>
        <f t="shared" si="30"/>
        <v>-3.3272727272727272</v>
      </c>
      <c r="V96" s="21"/>
      <c r="W96" s="21"/>
      <c r="X96" s="21"/>
    </row>
    <row r="97" spans="1:24">
      <c r="A97" s="21"/>
      <c r="B97" s="86" t="s">
        <v>16</v>
      </c>
      <c r="C97" s="87"/>
      <c r="D97" s="3">
        <f t="shared" si="31"/>
        <v>-2.5</v>
      </c>
      <c r="E97" s="69">
        <v>8</v>
      </c>
      <c r="F97" s="8">
        <f t="shared" si="18"/>
        <v>5.6568542494923806</v>
      </c>
      <c r="G97" s="6">
        <f t="shared" si="19"/>
        <v>3.0534351145038167E-2</v>
      </c>
      <c r="H97" s="6">
        <f t="shared" si="20"/>
        <v>3.0534351145038165</v>
      </c>
      <c r="I97" s="6">
        <f t="shared" si="21"/>
        <v>7.2519083969465647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6" t="s">
        <v>16</v>
      </c>
      <c r="C98" s="87"/>
      <c r="D98" s="3">
        <f t="shared" si="31"/>
        <v>-2</v>
      </c>
      <c r="E98" s="69">
        <v>5</v>
      </c>
      <c r="F98" s="9">
        <f t="shared" si="18"/>
        <v>4</v>
      </c>
      <c r="G98" s="6">
        <f t="shared" si="19"/>
        <v>1.9083969465648856E-2</v>
      </c>
      <c r="H98" s="6">
        <f t="shared" si="20"/>
        <v>1.9083969465648856</v>
      </c>
      <c r="I98" s="6">
        <f t="shared" si="21"/>
        <v>4.1984732824427482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 t="str">
        <f t="shared" si="28"/>
        <v/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86" t="s">
        <v>46</v>
      </c>
      <c r="C99" s="87"/>
      <c r="D99" s="3">
        <f t="shared" si="31"/>
        <v>-1.5</v>
      </c>
      <c r="E99" s="69">
        <v>4</v>
      </c>
      <c r="F99" s="8">
        <f t="shared" si="18"/>
        <v>2.8284271247461898</v>
      </c>
      <c r="G99" s="6">
        <f t="shared" si="19"/>
        <v>1.5267175572519083E-2</v>
      </c>
      <c r="H99" s="6">
        <f t="shared" si="20"/>
        <v>1.5267175572519083</v>
      </c>
      <c r="I99" s="6">
        <f t="shared" si="21"/>
        <v>2.2900763358778624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86" t="s">
        <v>46</v>
      </c>
      <c r="C100" s="87"/>
      <c r="D100" s="3">
        <f t="shared" si="31"/>
        <v>-1</v>
      </c>
      <c r="E100" s="69">
        <v>2</v>
      </c>
      <c r="F100" s="9">
        <f t="shared" si="18"/>
        <v>2</v>
      </c>
      <c r="G100" s="6">
        <f t="shared" si="19"/>
        <v>7.6335877862595417E-3</v>
      </c>
      <c r="H100" s="6">
        <f t="shared" si="20"/>
        <v>0.76335877862595414</v>
      </c>
      <c r="I100" s="6">
        <f t="shared" si="21"/>
        <v>0.76335877862595414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86" t="s">
        <v>45</v>
      </c>
      <c r="C101" s="87"/>
      <c r="D101" s="3">
        <f t="shared" si="31"/>
        <v>-0.5</v>
      </c>
      <c r="E101" s="69">
        <v>0</v>
      </c>
      <c r="F101" s="8">
        <f t="shared" si="18"/>
        <v>1.4142135623730951</v>
      </c>
      <c r="G101" s="6">
        <f t="shared" si="19"/>
        <v>0</v>
      </c>
      <c r="H101" s="6">
        <f t="shared" si="20"/>
        <v>0</v>
      </c>
      <c r="I101" s="6">
        <f t="shared" si="21"/>
        <v>0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6" t="s">
        <v>45</v>
      </c>
      <c r="C102" s="87"/>
      <c r="D102" s="3">
        <f t="shared" si="31"/>
        <v>0</v>
      </c>
      <c r="E102" s="69">
        <v>0</v>
      </c>
      <c r="F102" s="9">
        <f t="shared" si="18"/>
        <v>1</v>
      </c>
      <c r="G102" s="6">
        <f t="shared" si="19"/>
        <v>0</v>
      </c>
      <c r="H102" s="6">
        <f t="shared" si="20"/>
        <v>0</v>
      </c>
      <c r="I102" s="6">
        <f t="shared" si="21"/>
        <v>0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86" t="s">
        <v>18</v>
      </c>
      <c r="C103" s="87"/>
      <c r="D103" s="3">
        <f t="shared" si="31"/>
        <v>0.5</v>
      </c>
      <c r="E103" s="69">
        <v>0</v>
      </c>
      <c r="F103" s="8">
        <f t="shared" si="18"/>
        <v>0.70710678118654746</v>
      </c>
      <c r="G103" s="6">
        <f t="shared" si="19"/>
        <v>0</v>
      </c>
      <c r="H103" s="6">
        <f t="shared" si="20"/>
        <v>0</v>
      </c>
      <c r="I103" s="6">
        <f t="shared" si="21"/>
        <v>0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6" t="s">
        <v>18</v>
      </c>
      <c r="C104" s="87"/>
      <c r="D104" s="3">
        <f t="shared" si="31"/>
        <v>1</v>
      </c>
      <c r="E104" s="69">
        <v>0</v>
      </c>
      <c r="F104" s="2">
        <f t="shared" si="18"/>
        <v>0.5</v>
      </c>
      <c r="G104" s="6">
        <f t="shared" si="19"/>
        <v>0</v>
      </c>
      <c r="H104" s="6">
        <f t="shared" si="20"/>
        <v>0</v>
      </c>
      <c r="I104" s="6">
        <f t="shared" si="21"/>
        <v>0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6" t="s">
        <v>44</v>
      </c>
      <c r="C105" s="87"/>
      <c r="D105" s="3">
        <f t="shared" si="31"/>
        <v>1.5</v>
      </c>
      <c r="E105" s="69">
        <v>0</v>
      </c>
      <c r="F105" s="8">
        <f t="shared" si="18"/>
        <v>0.35355339059327379</v>
      </c>
      <c r="G105" s="6">
        <f t="shared" si="19"/>
        <v>0</v>
      </c>
      <c r="H105" s="6">
        <f t="shared" si="20"/>
        <v>0</v>
      </c>
      <c r="I105" s="6">
        <f t="shared" si="21"/>
        <v>0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6" t="s">
        <v>44</v>
      </c>
      <c r="C106" s="87"/>
      <c r="D106" s="3">
        <f t="shared" si="31"/>
        <v>2</v>
      </c>
      <c r="E106" s="69">
        <v>0</v>
      </c>
      <c r="F106" s="11">
        <f t="shared" si="18"/>
        <v>0.25</v>
      </c>
      <c r="G106" s="6">
        <f t="shared" si="19"/>
        <v>0</v>
      </c>
      <c r="H106" s="6">
        <f t="shared" si="20"/>
        <v>0</v>
      </c>
      <c r="I106" s="6">
        <f t="shared" si="21"/>
        <v>0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6" t="s">
        <v>19</v>
      </c>
      <c r="C107" s="87"/>
      <c r="D107" s="3">
        <f t="shared" si="31"/>
        <v>2.5</v>
      </c>
      <c r="E107" s="69">
        <v>0</v>
      </c>
      <c r="F107" s="11">
        <f t="shared" si="18"/>
        <v>0.17677669529663687</v>
      </c>
      <c r="G107" s="6">
        <f t="shared" si="19"/>
        <v>0</v>
      </c>
      <c r="H107" s="6">
        <f t="shared" si="20"/>
        <v>0</v>
      </c>
      <c r="I107" s="6">
        <f t="shared" si="21"/>
        <v>0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6" t="s">
        <v>19</v>
      </c>
      <c r="C108" s="87"/>
      <c r="D108" s="3">
        <f t="shared" si="31"/>
        <v>3</v>
      </c>
      <c r="E108" s="69">
        <v>0</v>
      </c>
      <c r="F108" s="11">
        <f t="shared" si="18"/>
        <v>0.125</v>
      </c>
      <c r="G108" s="6">
        <f t="shared" si="19"/>
        <v>0</v>
      </c>
      <c r="H108" s="6">
        <f t="shared" si="20"/>
        <v>0</v>
      </c>
      <c r="I108" s="6">
        <f t="shared" si="21"/>
        <v>0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6" t="s">
        <v>48</v>
      </c>
      <c r="C109" s="87"/>
      <c r="D109" s="3">
        <f t="shared" si="31"/>
        <v>3.5</v>
      </c>
      <c r="E109" s="69">
        <v>0</v>
      </c>
      <c r="F109" s="11">
        <f t="shared" si="18"/>
        <v>8.8388347648318447E-2</v>
      </c>
      <c r="G109" s="6">
        <f t="shared" si="19"/>
        <v>0</v>
      </c>
      <c r="H109" s="6">
        <f t="shared" si="20"/>
        <v>0</v>
      </c>
      <c r="I109" s="6">
        <f t="shared" si="21"/>
        <v>0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6" t="s">
        <v>48</v>
      </c>
      <c r="C110" s="87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6" t="s">
        <v>20</v>
      </c>
      <c r="C111" s="87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6" t="s">
        <v>20</v>
      </c>
      <c r="C112" s="87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6" t="s">
        <v>49</v>
      </c>
      <c r="C113" s="87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6" t="s">
        <v>50</v>
      </c>
      <c r="C114" s="87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6" t="s">
        <v>21</v>
      </c>
      <c r="C115" s="87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6" t="s">
        <v>21</v>
      </c>
      <c r="C116" s="87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6" t="s">
        <v>51</v>
      </c>
      <c r="C117" s="87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6" t="s">
        <v>51</v>
      </c>
      <c r="C118" s="87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6" t="s">
        <v>22</v>
      </c>
      <c r="C119" s="87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6" t="s">
        <v>22</v>
      </c>
      <c r="C120" s="87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6" t="s">
        <v>52</v>
      </c>
      <c r="C121" s="87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6" t="s">
        <v>52</v>
      </c>
      <c r="C122" s="87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262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-7.1843750000000002</v>
      </c>
      <c r="N123" s="40">
        <f t="shared" ref="N123:U123" si="32">SUM(N82:N122)</f>
        <v>-6.9656140350877198</v>
      </c>
      <c r="O123" s="40">
        <f t="shared" si="32"/>
        <v>-6.7587719298245617</v>
      </c>
      <c r="P123" s="40">
        <f t="shared" si="32"/>
        <v>-6.1400000000000006</v>
      </c>
      <c r="Q123" s="40">
        <f t="shared" si="32"/>
        <v>-5.8093750000000002</v>
      </c>
      <c r="R123" s="40">
        <f t="shared" si="32"/>
        <v>-5.6046874999999998</v>
      </c>
      <c r="S123" s="40">
        <f t="shared" si="32"/>
        <v>-5.09375</v>
      </c>
      <c r="T123" s="40">
        <f t="shared" si="32"/>
        <v>-4.1066666666666665</v>
      </c>
      <c r="U123" s="40">
        <f t="shared" si="32"/>
        <v>-3.3272727272727272</v>
      </c>
      <c r="V123" s="21"/>
      <c r="W123" s="21"/>
      <c r="X123" s="21"/>
    </row>
    <row r="124" spans="1:24" ht="13">
      <c r="A124" s="21"/>
      <c r="B124" s="88" t="s">
        <v>23</v>
      </c>
      <c r="C124" s="89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6" t="s">
        <v>37</v>
      </c>
      <c r="C125" s="87"/>
      <c r="D125" s="80">
        <v>-10</v>
      </c>
      <c r="E125" s="69">
        <v>0</v>
      </c>
      <c r="F125" s="9">
        <f t="shared" ref="F125:F165" si="33">2^(-D125)</f>
        <v>1024</v>
      </c>
      <c r="G125" s="6">
        <f>E125/$E$14</f>
        <v>0</v>
      </c>
      <c r="H125" s="6">
        <f t="shared" ref="H125:H165" si="34">G125*100</f>
        <v>0</v>
      </c>
      <c r="I125" s="6">
        <f>I126+H125</f>
        <v>100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86" t="s">
        <v>42</v>
      </c>
      <c r="C126" s="87"/>
      <c r="D126" s="75">
        <v>-9.5</v>
      </c>
      <c r="E126" s="69">
        <v>0</v>
      </c>
      <c r="F126" s="2">
        <f t="shared" si="33"/>
        <v>724.0773439350246</v>
      </c>
      <c r="G126" s="6">
        <f t="shared" ref="G126:G165" si="35">E126/$E$14</f>
        <v>0</v>
      </c>
      <c r="H126" s="6">
        <f t="shared" si="34"/>
        <v>0</v>
      </c>
      <c r="I126" s="6">
        <f t="shared" ref="I126:I164" si="36">I127+H126</f>
        <v>100</v>
      </c>
      <c r="J126" s="22"/>
      <c r="K126" s="21"/>
      <c r="L126" s="21"/>
      <c r="M126" s="41" t="str">
        <f t="shared" ref="M126:M165" si="37">IF(AND(I126&gt;=90,I127&lt;90),D126-0.5-(I126-90)*(-0.5/(I126-I127)),"")</f>
        <v/>
      </c>
      <c r="N126" s="41" t="str">
        <f t="shared" ref="N126:N165" si="38">IF(AND(I126&gt;=84,I127&lt;84),D126-0.5-(I126-84)*(-0.5/(I126-I127)),"")</f>
        <v/>
      </c>
      <c r="O126" s="41" t="str">
        <f t="shared" ref="O126:O165" si="39">IF(AND(I126&gt;=75,I127&lt;75),D126-0.5-(I126-75)*(-0.5/(I126-I127)),"")</f>
        <v/>
      </c>
      <c r="P126" s="41" t="str">
        <f t="shared" ref="P126:P165" si="40">IF(AND(I126&gt;=50,I127&lt;50),D126-0.5-(I126-50)*(-0.5/(I126-I127)),"")</f>
        <v/>
      </c>
      <c r="Q126" s="41" t="str">
        <f t="shared" ref="Q126:Q165" si="41">IF(AND(I126&gt;=40,I127&lt;40),D126-0.5-(I126-40)*(-0.5/(I126-I127)),"")</f>
        <v/>
      </c>
      <c r="R126" s="41" t="str">
        <f t="shared" ref="R126:R165" si="42">IF(AND(I126&gt;=35,I127&lt;35),D126-0.5-(I126-35)*(-0.5/(I126-I127)),"")</f>
        <v/>
      </c>
      <c r="S126" s="41" t="str">
        <f t="shared" ref="S126:S165" si="43">IF(AND(I126&gt;=25,I127&lt;25),D126-0.5-(I126-25)*(-0.5/(I126-I127)),"")</f>
        <v/>
      </c>
      <c r="T126" s="41" t="str">
        <f t="shared" ref="T126:T165" si="44">IF(AND(I126&gt;=16,I127&lt;16),D126-0.5-(I126-16)*(-0.5/(I126-I127)),"")</f>
        <v/>
      </c>
      <c r="U126" s="41" t="str">
        <f t="shared" ref="U126:U165" si="45">IF(AND(I126&gt;=10,I127&lt;10),D126-0.5-(I126-10)*(-0.5/(I126-I127)),"")</f>
        <v/>
      </c>
      <c r="V126" s="21"/>
      <c r="W126" s="21"/>
      <c r="X126" s="21"/>
    </row>
    <row r="127" spans="1:24">
      <c r="A127" s="21"/>
      <c r="B127" s="86" t="s">
        <v>42</v>
      </c>
      <c r="C127" s="87"/>
      <c r="D127" s="3">
        <v>-9</v>
      </c>
      <c r="E127" s="69">
        <v>0</v>
      </c>
      <c r="F127" s="9">
        <f t="shared" si="33"/>
        <v>512</v>
      </c>
      <c r="G127" s="6">
        <f t="shared" si="35"/>
        <v>0</v>
      </c>
      <c r="H127" s="6">
        <f t="shared" si="34"/>
        <v>0</v>
      </c>
      <c r="I127" s="6">
        <f t="shared" si="36"/>
        <v>100</v>
      </c>
      <c r="J127" s="22"/>
      <c r="K127" s="21"/>
      <c r="L127" s="21"/>
      <c r="M127" s="41" t="str">
        <f t="shared" si="37"/>
        <v/>
      </c>
      <c r="N127" s="41" t="str">
        <f t="shared" si="38"/>
        <v/>
      </c>
      <c r="O127" s="41" t="str">
        <f t="shared" si="39"/>
        <v/>
      </c>
      <c r="P127" s="41" t="str">
        <f t="shared" si="40"/>
        <v/>
      </c>
      <c r="Q127" s="41" t="str">
        <f t="shared" si="41"/>
        <v/>
      </c>
      <c r="R127" s="41" t="str">
        <f t="shared" si="42"/>
        <v/>
      </c>
      <c r="S127" s="41" t="str">
        <f t="shared" si="43"/>
        <v/>
      </c>
      <c r="T127" s="41" t="str">
        <f t="shared" si="44"/>
        <v/>
      </c>
      <c r="U127" s="41" t="str">
        <f t="shared" si="45"/>
        <v/>
      </c>
      <c r="V127" s="21"/>
      <c r="W127" s="21"/>
      <c r="X127" s="21"/>
    </row>
    <row r="128" spans="1:24">
      <c r="A128" s="21"/>
      <c r="B128" s="86" t="s">
        <v>38</v>
      </c>
      <c r="C128" s="87"/>
      <c r="D128" s="3">
        <f t="shared" ref="D128:D165" si="46">D127+0.5</f>
        <v>-8.5</v>
      </c>
      <c r="E128" s="69">
        <v>0</v>
      </c>
      <c r="F128" s="9">
        <f t="shared" si="33"/>
        <v>362.0386719675123</v>
      </c>
      <c r="G128" s="6">
        <f t="shared" si="35"/>
        <v>0</v>
      </c>
      <c r="H128" s="6">
        <f t="shared" si="34"/>
        <v>0</v>
      </c>
      <c r="I128" s="6">
        <f t="shared" si="36"/>
        <v>100</v>
      </c>
      <c r="J128" s="22"/>
      <c r="K128" s="21"/>
      <c r="L128" s="21"/>
      <c r="M128" s="41" t="str">
        <f t="shared" si="37"/>
        <v/>
      </c>
      <c r="N128" s="41" t="str">
        <f t="shared" si="38"/>
        <v/>
      </c>
      <c r="O128" s="41" t="str">
        <f t="shared" si="39"/>
        <v/>
      </c>
      <c r="P128" s="41" t="str">
        <f t="shared" si="40"/>
        <v/>
      </c>
      <c r="Q128" s="41" t="str">
        <f t="shared" si="41"/>
        <v/>
      </c>
      <c r="R128" s="41" t="str">
        <f t="shared" si="42"/>
        <v/>
      </c>
      <c r="S128" s="41" t="str">
        <f t="shared" si="43"/>
        <v/>
      </c>
      <c r="T128" s="41" t="str">
        <f t="shared" si="44"/>
        <v/>
      </c>
      <c r="U128" s="41" t="str">
        <f t="shared" si="45"/>
        <v/>
      </c>
      <c r="V128" s="21"/>
      <c r="W128" s="21"/>
      <c r="X128" s="21"/>
    </row>
    <row r="129" spans="1:24">
      <c r="A129" s="21"/>
      <c r="B129" s="86" t="s">
        <v>38</v>
      </c>
      <c r="C129" s="87"/>
      <c r="D129" s="3">
        <f t="shared" si="46"/>
        <v>-8</v>
      </c>
      <c r="E129" s="69">
        <v>0</v>
      </c>
      <c r="F129" s="9">
        <f t="shared" si="33"/>
        <v>256</v>
      </c>
      <c r="G129" s="6">
        <f t="shared" si="35"/>
        <v>0</v>
      </c>
      <c r="H129" s="6">
        <f t="shared" si="34"/>
        <v>0</v>
      </c>
      <c r="I129" s="6">
        <f t="shared" si="36"/>
        <v>100</v>
      </c>
      <c r="J129" s="22"/>
      <c r="K129" s="21"/>
      <c r="L129" s="21"/>
      <c r="M129" s="41" t="str">
        <f t="shared" si="37"/>
        <v/>
      </c>
      <c r="N129" s="41" t="str">
        <f t="shared" si="38"/>
        <v/>
      </c>
      <c r="O129" s="41" t="str">
        <f t="shared" si="39"/>
        <v/>
      </c>
      <c r="P129" s="41" t="str">
        <f t="shared" si="40"/>
        <v/>
      </c>
      <c r="Q129" s="41" t="str">
        <f t="shared" si="41"/>
        <v/>
      </c>
      <c r="R129" s="41" t="str">
        <f t="shared" si="42"/>
        <v/>
      </c>
      <c r="S129" s="41" t="str">
        <f t="shared" si="43"/>
        <v/>
      </c>
      <c r="T129" s="41" t="str">
        <f t="shared" si="44"/>
        <v/>
      </c>
      <c r="U129" s="41" t="str">
        <f t="shared" si="45"/>
        <v/>
      </c>
      <c r="V129" s="21"/>
      <c r="W129" s="21"/>
      <c r="X129" s="21"/>
    </row>
    <row r="130" spans="1:24">
      <c r="A130" s="21"/>
      <c r="B130" s="86" t="s">
        <v>41</v>
      </c>
      <c r="C130" s="87"/>
      <c r="D130" s="3">
        <f t="shared" si="46"/>
        <v>-7.5</v>
      </c>
      <c r="E130" s="69">
        <v>4300</v>
      </c>
      <c r="F130" s="9">
        <f t="shared" si="33"/>
        <v>181.01933598375612</v>
      </c>
      <c r="G130" s="6">
        <f t="shared" si="35"/>
        <v>1.2862390370556493E-2</v>
      </c>
      <c r="H130" s="6">
        <f t="shared" si="34"/>
        <v>1.2862390370556493</v>
      </c>
      <c r="I130" s="6">
        <f t="shared" si="36"/>
        <v>100</v>
      </c>
      <c r="J130" s="22"/>
      <c r="K130" s="21"/>
      <c r="L130" s="21"/>
      <c r="M130" s="41" t="str">
        <f t="shared" si="37"/>
        <v/>
      </c>
      <c r="N130" s="41" t="str">
        <f t="shared" si="38"/>
        <v/>
      </c>
      <c r="O130" s="41" t="str">
        <f t="shared" si="39"/>
        <v/>
      </c>
      <c r="P130" s="41" t="str">
        <f t="shared" si="40"/>
        <v/>
      </c>
      <c r="Q130" s="41" t="str">
        <f t="shared" si="41"/>
        <v/>
      </c>
      <c r="R130" s="41" t="str">
        <f t="shared" si="42"/>
        <v/>
      </c>
      <c r="S130" s="41" t="str">
        <f t="shared" si="43"/>
        <v/>
      </c>
      <c r="T130" s="41" t="str">
        <f t="shared" si="44"/>
        <v/>
      </c>
      <c r="U130" s="41" t="str">
        <f t="shared" si="45"/>
        <v/>
      </c>
      <c r="V130" s="21"/>
      <c r="W130" s="21"/>
      <c r="X130" s="21"/>
    </row>
    <row r="131" spans="1:24">
      <c r="A131" s="21"/>
      <c r="B131" s="86" t="s">
        <v>41</v>
      </c>
      <c r="C131" s="87"/>
      <c r="D131" s="3">
        <f t="shared" si="46"/>
        <v>-7</v>
      </c>
      <c r="E131" s="69">
        <v>33600</v>
      </c>
      <c r="F131" s="9">
        <f t="shared" si="33"/>
        <v>128</v>
      </c>
      <c r="G131" s="6">
        <f t="shared" si="35"/>
        <v>0.10050612010481352</v>
      </c>
      <c r="H131" s="6">
        <f t="shared" si="34"/>
        <v>10.050612010481352</v>
      </c>
      <c r="I131" s="6">
        <f t="shared" si="36"/>
        <v>98.713760962944349</v>
      </c>
      <c r="J131" s="22"/>
      <c r="K131" s="21"/>
      <c r="L131" s="21"/>
      <c r="M131" s="41">
        <f t="shared" si="37"/>
        <v>-7.066505952380953</v>
      </c>
      <c r="N131" s="41" t="str">
        <f t="shared" si="38"/>
        <v/>
      </c>
      <c r="O131" s="41" t="str">
        <f t="shared" si="39"/>
        <v/>
      </c>
      <c r="P131" s="41" t="str">
        <f t="shared" si="40"/>
        <v/>
      </c>
      <c r="Q131" s="41" t="str">
        <f t="shared" si="41"/>
        <v/>
      </c>
      <c r="R131" s="41" t="str">
        <f t="shared" si="42"/>
        <v/>
      </c>
      <c r="S131" s="41" t="str">
        <f t="shared" si="43"/>
        <v/>
      </c>
      <c r="T131" s="41" t="str">
        <f t="shared" si="44"/>
        <v/>
      </c>
      <c r="U131" s="41" t="str">
        <f t="shared" si="45"/>
        <v/>
      </c>
      <c r="V131" s="21"/>
      <c r="W131" s="21"/>
      <c r="X131" s="21"/>
    </row>
    <row r="132" spans="1:24">
      <c r="A132" s="21"/>
      <c r="B132" s="86" t="s">
        <v>39</v>
      </c>
      <c r="C132" s="87"/>
      <c r="D132" s="3">
        <f t="shared" si="46"/>
        <v>-6.5</v>
      </c>
      <c r="E132" s="69">
        <v>54400</v>
      </c>
      <c r="F132" s="2">
        <f t="shared" si="33"/>
        <v>90.509667991878061</v>
      </c>
      <c r="G132" s="6">
        <f t="shared" si="35"/>
        <v>0.16272419445541236</v>
      </c>
      <c r="H132" s="6">
        <f t="shared" si="34"/>
        <v>16.272419445541235</v>
      </c>
      <c r="I132" s="6">
        <f t="shared" si="36"/>
        <v>88.66314895246299</v>
      </c>
      <c r="J132" s="23"/>
      <c r="K132" s="21"/>
      <c r="L132" s="21"/>
      <c r="M132" s="41" t="str">
        <f t="shared" si="37"/>
        <v/>
      </c>
      <c r="N132" s="41">
        <f t="shared" si="38"/>
        <v>-6.8567161764705888</v>
      </c>
      <c r="O132" s="41">
        <f t="shared" si="39"/>
        <v>-6.5801746323529411</v>
      </c>
      <c r="P132" s="41" t="str">
        <f t="shared" si="40"/>
        <v/>
      </c>
      <c r="Q132" s="41" t="str">
        <f t="shared" si="41"/>
        <v/>
      </c>
      <c r="R132" s="41" t="str">
        <f t="shared" si="42"/>
        <v/>
      </c>
      <c r="S132" s="41" t="str">
        <f t="shared" si="43"/>
        <v/>
      </c>
      <c r="T132" s="41" t="str">
        <f t="shared" si="44"/>
        <v/>
      </c>
      <c r="U132" s="41" t="str">
        <f t="shared" si="45"/>
        <v/>
      </c>
      <c r="V132" s="21"/>
      <c r="W132" s="21"/>
      <c r="X132" s="21"/>
    </row>
    <row r="133" spans="1:24">
      <c r="A133" s="21"/>
      <c r="B133" s="86" t="s">
        <v>40</v>
      </c>
      <c r="C133" s="87"/>
      <c r="D133" s="3">
        <f t="shared" si="46"/>
        <v>-6</v>
      </c>
      <c r="E133" s="69">
        <v>45400</v>
      </c>
      <c r="F133" s="9">
        <f t="shared" si="33"/>
        <v>64</v>
      </c>
      <c r="G133" s="6">
        <f t="shared" si="35"/>
        <v>0.13580291228448019</v>
      </c>
      <c r="H133" s="6">
        <f t="shared" si="34"/>
        <v>13.580291228448019</v>
      </c>
      <c r="I133" s="6">
        <f t="shared" si="36"/>
        <v>72.390729506921758</v>
      </c>
      <c r="J133" s="23"/>
      <c r="K133" s="21"/>
      <c r="L133" s="21"/>
      <c r="M133" s="41" t="str">
        <f t="shared" si="37"/>
        <v/>
      </c>
      <c r="N133" s="41" t="str">
        <f t="shared" si="38"/>
        <v/>
      </c>
      <c r="O133" s="41" t="str">
        <f t="shared" si="39"/>
        <v/>
      </c>
      <c r="P133" s="41" t="str">
        <f t="shared" si="40"/>
        <v/>
      </c>
      <c r="Q133" s="41" t="str">
        <f t="shared" si="41"/>
        <v/>
      </c>
      <c r="R133" s="41" t="str">
        <f t="shared" si="42"/>
        <v/>
      </c>
      <c r="S133" s="41" t="str">
        <f t="shared" si="43"/>
        <v/>
      </c>
      <c r="T133" s="41" t="str">
        <f t="shared" si="44"/>
        <v/>
      </c>
      <c r="U133" s="41" t="str">
        <f t="shared" si="45"/>
        <v/>
      </c>
      <c r="V133" s="21"/>
      <c r="W133" s="21"/>
      <c r="X133" s="21"/>
    </row>
    <row r="134" spans="1:24">
      <c r="A134" s="21"/>
      <c r="B134" s="86" t="s">
        <v>47</v>
      </c>
      <c r="C134" s="87"/>
      <c r="D134" s="3">
        <f t="shared" si="46"/>
        <v>-5.5</v>
      </c>
      <c r="E134" s="69">
        <v>28400</v>
      </c>
      <c r="F134" s="8">
        <f t="shared" si="33"/>
        <v>45.254833995939045</v>
      </c>
      <c r="G134" s="6">
        <f t="shared" si="35"/>
        <v>8.4951601517163813E-2</v>
      </c>
      <c r="H134" s="6">
        <f t="shared" si="34"/>
        <v>8.4951601517163819</v>
      </c>
      <c r="I134" s="6">
        <f t="shared" si="36"/>
        <v>58.81043827847374</v>
      </c>
      <c r="J134" s="23"/>
      <c r="K134" s="21"/>
      <c r="L134" s="21"/>
      <c r="M134" s="41" t="str">
        <f t="shared" si="37"/>
        <v/>
      </c>
      <c r="N134" s="41" t="str">
        <f t="shared" si="38"/>
        <v/>
      </c>
      <c r="O134" s="41" t="str">
        <f t="shared" si="39"/>
        <v/>
      </c>
      <c r="P134" s="41" t="str">
        <f t="shared" si="40"/>
        <v/>
      </c>
      <c r="Q134" s="41" t="str">
        <f t="shared" si="41"/>
        <v/>
      </c>
      <c r="R134" s="41" t="str">
        <f t="shared" si="42"/>
        <v/>
      </c>
      <c r="S134" s="41" t="str">
        <f t="shared" si="43"/>
        <v/>
      </c>
      <c r="T134" s="41" t="str">
        <f t="shared" si="44"/>
        <v/>
      </c>
      <c r="U134" s="41" t="str">
        <f t="shared" si="45"/>
        <v/>
      </c>
      <c r="V134" s="21"/>
      <c r="W134" s="21"/>
      <c r="X134" s="21"/>
    </row>
    <row r="135" spans="1:24">
      <c r="A135" s="21"/>
      <c r="B135" s="86" t="s">
        <v>47</v>
      </c>
      <c r="C135" s="87"/>
      <c r="D135" s="3">
        <f t="shared" si="46"/>
        <v>-5</v>
      </c>
      <c r="E135" s="69">
        <v>8800</v>
      </c>
      <c r="F135" s="9">
        <f t="shared" si="33"/>
        <v>32</v>
      </c>
      <c r="G135" s="6">
        <f t="shared" si="35"/>
        <v>2.6323031456022591E-2</v>
      </c>
      <c r="H135" s="6">
        <f t="shared" si="34"/>
        <v>2.632303145602259</v>
      </c>
      <c r="I135" s="6">
        <f t="shared" si="36"/>
        <v>50.315278126757356</v>
      </c>
      <c r="J135" s="23"/>
      <c r="K135" s="21"/>
      <c r="L135" s="21"/>
      <c r="M135" s="41" t="str">
        <f t="shared" si="37"/>
        <v/>
      </c>
      <c r="N135" s="41" t="str">
        <f t="shared" si="38"/>
        <v/>
      </c>
      <c r="O135" s="41" t="str">
        <f t="shared" si="39"/>
        <v/>
      </c>
      <c r="P135" s="41">
        <f t="shared" si="40"/>
        <v>-5.4401136363636375</v>
      </c>
      <c r="Q135" s="41" t="str">
        <f t="shared" si="41"/>
        <v/>
      </c>
      <c r="R135" s="41" t="str">
        <f t="shared" si="42"/>
        <v/>
      </c>
      <c r="S135" s="41" t="str">
        <f t="shared" si="43"/>
        <v/>
      </c>
      <c r="T135" s="41" t="str">
        <f t="shared" si="44"/>
        <v/>
      </c>
      <c r="U135" s="41" t="str">
        <f t="shared" si="45"/>
        <v/>
      </c>
      <c r="V135" s="21"/>
      <c r="W135" s="21"/>
      <c r="X135" s="21"/>
    </row>
    <row r="136" spans="1:24">
      <c r="A136" s="21"/>
      <c r="B136" s="86" t="s">
        <v>17</v>
      </c>
      <c r="C136" s="87"/>
      <c r="D136" s="3">
        <f t="shared" si="46"/>
        <v>-4.5</v>
      </c>
      <c r="E136" s="69">
        <v>1000</v>
      </c>
      <c r="F136" s="2">
        <f t="shared" si="33"/>
        <v>22.627416997969519</v>
      </c>
      <c r="G136" s="6">
        <f t="shared" si="35"/>
        <v>2.9912535745480217E-3</v>
      </c>
      <c r="H136" s="6">
        <f t="shared" si="34"/>
        <v>0.29912535745480218</v>
      </c>
      <c r="I136" s="6">
        <f t="shared" si="36"/>
        <v>47.682974981155098</v>
      </c>
      <c r="J136" s="23"/>
      <c r="K136" s="21"/>
      <c r="L136" s="21"/>
      <c r="M136" s="41" t="str">
        <f t="shared" si="37"/>
        <v/>
      </c>
      <c r="N136" s="41" t="str">
        <f t="shared" si="38"/>
        <v/>
      </c>
      <c r="O136" s="41" t="str">
        <f t="shared" si="39"/>
        <v/>
      </c>
      <c r="P136" s="41" t="str">
        <f t="shared" si="40"/>
        <v/>
      </c>
      <c r="Q136" s="41" t="str">
        <f t="shared" si="41"/>
        <v/>
      </c>
      <c r="R136" s="41" t="str">
        <f t="shared" si="42"/>
        <v/>
      </c>
      <c r="S136" s="41" t="str">
        <f t="shared" si="43"/>
        <v/>
      </c>
      <c r="T136" s="41" t="str">
        <f t="shared" si="44"/>
        <v/>
      </c>
      <c r="U136" s="41" t="str">
        <f t="shared" si="45"/>
        <v/>
      </c>
      <c r="V136" s="21"/>
      <c r="W136" s="21"/>
      <c r="X136" s="21"/>
    </row>
    <row r="137" spans="1:24">
      <c r="A137" s="21"/>
      <c r="B137" s="86" t="s">
        <v>17</v>
      </c>
      <c r="C137" s="87"/>
      <c r="D137" s="3">
        <f t="shared" si="46"/>
        <v>-4</v>
      </c>
      <c r="E137" s="69">
        <v>29960</v>
      </c>
      <c r="F137" s="9">
        <f t="shared" si="33"/>
        <v>16</v>
      </c>
      <c r="G137" s="6">
        <f t="shared" si="35"/>
        <v>8.9617957093458725E-2</v>
      </c>
      <c r="H137" s="6">
        <f t="shared" si="34"/>
        <v>8.9617957093458731</v>
      </c>
      <c r="I137" s="6">
        <f t="shared" si="36"/>
        <v>47.383849623700293</v>
      </c>
      <c r="J137" s="23"/>
      <c r="K137" s="21"/>
      <c r="L137" s="21"/>
      <c r="M137" s="41" t="str">
        <f t="shared" si="37"/>
        <v/>
      </c>
      <c r="N137" s="41" t="str">
        <f t="shared" si="38"/>
        <v/>
      </c>
      <c r="O137" s="41" t="str">
        <f t="shared" si="39"/>
        <v/>
      </c>
      <c r="P137" s="41" t="str">
        <f t="shared" si="40"/>
        <v/>
      </c>
      <c r="Q137" s="41">
        <f t="shared" si="41"/>
        <v>-4.0880373831775705</v>
      </c>
      <c r="R137" s="41" t="str">
        <f t="shared" si="42"/>
        <v/>
      </c>
      <c r="S137" s="41" t="str">
        <f t="shared" si="43"/>
        <v/>
      </c>
      <c r="T137" s="41" t="str">
        <f t="shared" si="44"/>
        <v/>
      </c>
      <c r="U137" s="41" t="str">
        <f t="shared" si="45"/>
        <v/>
      </c>
      <c r="V137" s="21"/>
      <c r="W137" s="21"/>
      <c r="X137" s="21"/>
    </row>
    <row r="138" spans="1:24">
      <c r="A138" s="21"/>
      <c r="B138" s="86" t="s">
        <v>43</v>
      </c>
      <c r="C138" s="87"/>
      <c r="D138" s="3">
        <f t="shared" si="46"/>
        <v>-3.5</v>
      </c>
      <c r="E138" s="69">
        <v>17040</v>
      </c>
      <c r="F138" s="2">
        <f t="shared" si="33"/>
        <v>11.313708498984759</v>
      </c>
      <c r="G138" s="6">
        <f t="shared" si="35"/>
        <v>5.0970960910298291E-2</v>
      </c>
      <c r="H138" s="6">
        <f t="shared" si="34"/>
        <v>5.0970960910298295</v>
      </c>
      <c r="I138" s="6">
        <f t="shared" si="36"/>
        <v>38.422053914354422</v>
      </c>
      <c r="J138" s="23"/>
      <c r="K138" s="21"/>
      <c r="L138" s="21"/>
      <c r="M138" s="41" t="str">
        <f t="shared" si="37"/>
        <v/>
      </c>
      <c r="N138" s="41" t="str">
        <f t="shared" si="38"/>
        <v/>
      </c>
      <c r="O138" s="41" t="str">
        <f t="shared" si="39"/>
        <v/>
      </c>
      <c r="P138" s="41" t="str">
        <f t="shared" si="40"/>
        <v/>
      </c>
      <c r="Q138" s="41" t="str">
        <f t="shared" si="41"/>
        <v/>
      </c>
      <c r="R138" s="41">
        <f t="shared" si="42"/>
        <v>-3.6643133802816905</v>
      </c>
      <c r="S138" s="41" t="str">
        <f t="shared" si="43"/>
        <v/>
      </c>
      <c r="T138" s="41" t="str">
        <f t="shared" si="44"/>
        <v/>
      </c>
      <c r="U138" s="41" t="str">
        <f t="shared" si="45"/>
        <v/>
      </c>
      <c r="V138" s="21"/>
      <c r="W138" s="21"/>
      <c r="X138" s="21"/>
    </row>
    <row r="139" spans="1:24">
      <c r="A139" s="21"/>
      <c r="B139" s="86" t="s">
        <v>43</v>
      </c>
      <c r="C139" s="87"/>
      <c r="D139" s="3">
        <f t="shared" si="46"/>
        <v>-3</v>
      </c>
      <c r="E139" s="69">
        <v>13472</v>
      </c>
      <c r="F139" s="9">
        <f t="shared" si="33"/>
        <v>8</v>
      </c>
      <c r="G139" s="6">
        <f t="shared" si="35"/>
        <v>4.0298168156310946E-2</v>
      </c>
      <c r="H139" s="6">
        <f t="shared" si="34"/>
        <v>4.0298168156310945</v>
      </c>
      <c r="I139" s="6">
        <f t="shared" si="36"/>
        <v>33.324957823324596</v>
      </c>
      <c r="J139" s="23"/>
      <c r="K139" s="21"/>
      <c r="L139" s="21"/>
      <c r="M139" s="41" t="str">
        <f t="shared" si="37"/>
        <v/>
      </c>
      <c r="N139" s="41" t="str">
        <f t="shared" si="38"/>
        <v/>
      </c>
      <c r="O139" s="41" t="str">
        <f t="shared" si="39"/>
        <v/>
      </c>
      <c r="P139" s="41" t="str">
        <f t="shared" si="40"/>
        <v/>
      </c>
      <c r="Q139" s="41" t="str">
        <f t="shared" si="41"/>
        <v/>
      </c>
      <c r="R139" s="41" t="str">
        <f t="shared" si="42"/>
        <v/>
      </c>
      <c r="S139" s="41" t="str">
        <f t="shared" si="43"/>
        <v/>
      </c>
      <c r="T139" s="41" t="str">
        <f t="shared" si="44"/>
        <v/>
      </c>
      <c r="U139" s="41" t="str">
        <f t="shared" si="45"/>
        <v/>
      </c>
      <c r="V139" s="21"/>
      <c r="W139" s="21"/>
      <c r="X139" s="21"/>
    </row>
    <row r="140" spans="1:24">
      <c r="A140" s="21"/>
      <c r="B140" s="86" t="s">
        <v>16</v>
      </c>
      <c r="C140" s="87"/>
      <c r="D140" s="3">
        <f t="shared" si="46"/>
        <v>-2.5</v>
      </c>
      <c r="E140" s="69">
        <v>8576</v>
      </c>
      <c r="F140" s="8">
        <f t="shared" si="33"/>
        <v>5.6568542494923806</v>
      </c>
      <c r="G140" s="6">
        <f t="shared" si="35"/>
        <v>2.5652990655323834E-2</v>
      </c>
      <c r="H140" s="6">
        <f t="shared" si="34"/>
        <v>2.5652990655323835</v>
      </c>
      <c r="I140" s="6">
        <f t="shared" si="36"/>
        <v>29.295141007693502</v>
      </c>
      <c r="J140" s="23"/>
      <c r="K140" s="21"/>
      <c r="L140" s="21"/>
      <c r="M140" s="41" t="str">
        <f t="shared" si="37"/>
        <v/>
      </c>
      <c r="N140" s="41" t="str">
        <f t="shared" si="38"/>
        <v/>
      </c>
      <c r="O140" s="41" t="str">
        <f t="shared" si="39"/>
        <v/>
      </c>
      <c r="P140" s="41" t="str">
        <f t="shared" si="40"/>
        <v/>
      </c>
      <c r="Q140" s="41" t="str">
        <f t="shared" si="41"/>
        <v/>
      </c>
      <c r="R140" s="41" t="str">
        <f t="shared" si="42"/>
        <v/>
      </c>
      <c r="S140" s="41" t="str">
        <f t="shared" si="43"/>
        <v/>
      </c>
      <c r="T140" s="41" t="str">
        <f t="shared" si="44"/>
        <v/>
      </c>
      <c r="U140" s="41" t="str">
        <f t="shared" si="45"/>
        <v/>
      </c>
      <c r="V140" s="21"/>
      <c r="W140" s="21"/>
      <c r="X140" s="21"/>
    </row>
    <row r="141" spans="1:24">
      <c r="A141" s="21"/>
      <c r="B141" s="86" t="s">
        <v>16</v>
      </c>
      <c r="C141" s="87"/>
      <c r="D141" s="3">
        <f t="shared" si="46"/>
        <v>-2</v>
      </c>
      <c r="E141" s="69">
        <v>12480</v>
      </c>
      <c r="F141" s="9">
        <f t="shared" si="33"/>
        <v>4</v>
      </c>
      <c r="G141" s="6">
        <f t="shared" si="35"/>
        <v>3.7330844610359307E-2</v>
      </c>
      <c r="H141" s="6">
        <f t="shared" si="34"/>
        <v>3.7330844610359306</v>
      </c>
      <c r="I141" s="6">
        <f t="shared" si="36"/>
        <v>26.729841942161119</v>
      </c>
      <c r="J141" s="23"/>
      <c r="K141" s="21"/>
      <c r="L141" s="21"/>
      <c r="M141" s="41" t="str">
        <f t="shared" si="37"/>
        <v/>
      </c>
      <c r="N141" s="41" t="str">
        <f t="shared" si="38"/>
        <v/>
      </c>
      <c r="O141" s="41" t="str">
        <f t="shared" si="39"/>
        <v/>
      </c>
      <c r="P141" s="41" t="str">
        <f t="shared" si="40"/>
        <v/>
      </c>
      <c r="Q141" s="41" t="str">
        <f t="shared" si="41"/>
        <v/>
      </c>
      <c r="R141" s="41" t="str">
        <f t="shared" si="42"/>
        <v/>
      </c>
      <c r="S141" s="41">
        <f t="shared" si="43"/>
        <v>-2.2683092948717949</v>
      </c>
      <c r="T141" s="41" t="str">
        <f t="shared" si="44"/>
        <v/>
      </c>
      <c r="U141" s="41" t="str">
        <f t="shared" si="45"/>
        <v/>
      </c>
      <c r="V141" s="21"/>
      <c r="W141" s="21"/>
      <c r="X141" s="21"/>
    </row>
    <row r="142" spans="1:24">
      <c r="A142" s="21"/>
      <c r="B142" s="86" t="s">
        <v>46</v>
      </c>
      <c r="C142" s="87"/>
      <c r="D142" s="3">
        <f t="shared" si="46"/>
        <v>-1.5</v>
      </c>
      <c r="E142" s="69">
        <v>13136</v>
      </c>
      <c r="F142" s="8">
        <f t="shared" si="33"/>
        <v>2.8284271247461898</v>
      </c>
      <c r="G142" s="6">
        <f t="shared" si="35"/>
        <v>3.9293106955262815E-2</v>
      </c>
      <c r="H142" s="6">
        <f t="shared" si="34"/>
        <v>3.9293106955262815</v>
      </c>
      <c r="I142" s="6">
        <f t="shared" si="36"/>
        <v>22.99675748112519</v>
      </c>
      <c r="J142" s="23"/>
      <c r="K142" s="72"/>
      <c r="L142" s="21"/>
      <c r="M142" s="41" t="str">
        <f t="shared" si="37"/>
        <v/>
      </c>
      <c r="N142" s="41" t="str">
        <f t="shared" si="38"/>
        <v/>
      </c>
      <c r="O142" s="41" t="str">
        <f t="shared" si="39"/>
        <v/>
      </c>
      <c r="P142" s="41" t="str">
        <f t="shared" si="40"/>
        <v/>
      </c>
      <c r="Q142" s="41" t="str">
        <f t="shared" si="41"/>
        <v/>
      </c>
      <c r="R142" s="41" t="str">
        <f t="shared" si="42"/>
        <v/>
      </c>
      <c r="S142" s="41" t="str">
        <f t="shared" si="43"/>
        <v/>
      </c>
      <c r="T142" s="41" t="str">
        <f t="shared" si="44"/>
        <v/>
      </c>
      <c r="U142" s="41" t="str">
        <f t="shared" si="45"/>
        <v/>
      </c>
      <c r="V142" s="21"/>
      <c r="W142" s="21"/>
      <c r="X142" s="21"/>
    </row>
    <row r="143" spans="1:24">
      <c r="A143" s="21"/>
      <c r="B143" s="86" t="s">
        <v>46</v>
      </c>
      <c r="C143" s="87"/>
      <c r="D143" s="3">
        <f t="shared" si="46"/>
        <v>-1</v>
      </c>
      <c r="E143" s="69">
        <v>8416</v>
      </c>
      <c r="F143" s="9">
        <f t="shared" si="33"/>
        <v>2</v>
      </c>
      <c r="G143" s="6">
        <f t="shared" si="35"/>
        <v>2.5174390083396149E-2</v>
      </c>
      <c r="H143" s="6">
        <f t="shared" si="34"/>
        <v>2.5174390083396148</v>
      </c>
      <c r="I143" s="6">
        <f t="shared" si="36"/>
        <v>19.067446785598907</v>
      </c>
      <c r="J143" s="23"/>
      <c r="K143" s="21"/>
      <c r="L143" s="21"/>
      <c r="M143" s="41" t="str">
        <f t="shared" si="37"/>
        <v/>
      </c>
      <c r="N143" s="41" t="str">
        <f t="shared" si="38"/>
        <v/>
      </c>
      <c r="O143" s="41" t="str">
        <f t="shared" si="39"/>
        <v/>
      </c>
      <c r="P143" s="41" t="str">
        <f t="shared" si="40"/>
        <v/>
      </c>
      <c r="Q143" s="41" t="str">
        <f t="shared" si="41"/>
        <v/>
      </c>
      <c r="R143" s="41" t="str">
        <f t="shared" si="42"/>
        <v/>
      </c>
      <c r="S143" s="41" t="str">
        <f t="shared" si="43"/>
        <v/>
      </c>
      <c r="T143" s="41" t="str">
        <f t="shared" si="44"/>
        <v/>
      </c>
      <c r="U143" s="41" t="str">
        <f t="shared" si="45"/>
        <v/>
      </c>
      <c r="V143" s="21"/>
      <c r="W143" s="21"/>
      <c r="X143" s="21"/>
    </row>
    <row r="144" spans="1:24">
      <c r="A144" s="21"/>
      <c r="B144" s="86" t="s">
        <v>45</v>
      </c>
      <c r="C144" s="87"/>
      <c r="D144" s="3">
        <f t="shared" si="46"/>
        <v>-0.5</v>
      </c>
      <c r="E144" s="69">
        <v>10320</v>
      </c>
      <c r="F144" s="8">
        <f t="shared" si="33"/>
        <v>1.4142135623730951</v>
      </c>
      <c r="G144" s="6">
        <f t="shared" si="35"/>
        <v>3.0869736889335583E-2</v>
      </c>
      <c r="H144" s="6">
        <f t="shared" si="34"/>
        <v>3.0869736889335582</v>
      </c>
      <c r="I144" s="6">
        <f t="shared" si="36"/>
        <v>16.550007777259292</v>
      </c>
      <c r="J144" s="23"/>
      <c r="K144" s="21"/>
      <c r="L144" s="21"/>
      <c r="M144" s="41" t="str">
        <f t="shared" si="37"/>
        <v/>
      </c>
      <c r="N144" s="41" t="str">
        <f t="shared" si="38"/>
        <v/>
      </c>
      <c r="O144" s="41" t="str">
        <f t="shared" si="39"/>
        <v/>
      </c>
      <c r="P144" s="41" t="str">
        <f t="shared" si="40"/>
        <v/>
      </c>
      <c r="Q144" s="41" t="str">
        <f t="shared" si="41"/>
        <v/>
      </c>
      <c r="R144" s="41" t="str">
        <f t="shared" si="42"/>
        <v/>
      </c>
      <c r="S144" s="41" t="str">
        <f t="shared" si="43"/>
        <v/>
      </c>
      <c r="T144" s="41">
        <f t="shared" si="44"/>
        <v>-0.91091472868217072</v>
      </c>
      <c r="U144" s="41" t="str">
        <f t="shared" si="45"/>
        <v/>
      </c>
      <c r="V144" s="21"/>
      <c r="W144" s="21"/>
      <c r="X144" s="21"/>
    </row>
    <row r="145" spans="1:24">
      <c r="A145" s="21"/>
      <c r="B145" s="86" t="s">
        <v>45</v>
      </c>
      <c r="C145" s="87"/>
      <c r="D145" s="3">
        <f t="shared" si="46"/>
        <v>0</v>
      </c>
      <c r="E145" s="69">
        <v>0</v>
      </c>
      <c r="F145" s="9">
        <f t="shared" si="33"/>
        <v>1</v>
      </c>
      <c r="G145" s="6">
        <f t="shared" si="35"/>
        <v>0</v>
      </c>
      <c r="H145" s="6">
        <f t="shared" si="34"/>
        <v>0</v>
      </c>
      <c r="I145" s="6">
        <f t="shared" si="36"/>
        <v>13.463034088325735</v>
      </c>
      <c r="J145" s="24"/>
      <c r="K145" s="21"/>
      <c r="L145" s="21"/>
      <c r="M145" s="41" t="str">
        <f t="shared" si="37"/>
        <v/>
      </c>
      <c r="N145" s="41" t="str">
        <f t="shared" si="38"/>
        <v/>
      </c>
      <c r="O145" s="41" t="str">
        <f t="shared" si="39"/>
        <v/>
      </c>
      <c r="P145" s="41" t="str">
        <f t="shared" si="40"/>
        <v/>
      </c>
      <c r="Q145" s="41" t="str">
        <f t="shared" si="41"/>
        <v/>
      </c>
      <c r="R145" s="41" t="str">
        <f t="shared" si="42"/>
        <v/>
      </c>
      <c r="S145" s="41" t="str">
        <f t="shared" si="43"/>
        <v/>
      </c>
      <c r="T145" s="41" t="str">
        <f t="shared" si="44"/>
        <v/>
      </c>
      <c r="U145" s="41" t="str">
        <f t="shared" si="45"/>
        <v/>
      </c>
      <c r="V145" s="21"/>
      <c r="W145" s="21"/>
      <c r="X145" s="21"/>
    </row>
    <row r="146" spans="1:24">
      <c r="A146" s="21"/>
      <c r="B146" s="86" t="s">
        <v>18</v>
      </c>
      <c r="C146" s="87"/>
      <c r="D146" s="3">
        <f t="shared" si="46"/>
        <v>0.5</v>
      </c>
      <c r="E146" s="69">
        <v>12864</v>
      </c>
      <c r="F146" s="8">
        <f t="shared" si="33"/>
        <v>0.70710678118654746</v>
      </c>
      <c r="G146" s="6">
        <f t="shared" si="35"/>
        <v>3.8479485982985749E-2</v>
      </c>
      <c r="H146" s="6">
        <f t="shared" si="34"/>
        <v>3.8479485982985748</v>
      </c>
      <c r="I146" s="6">
        <f t="shared" si="36"/>
        <v>13.463034088325735</v>
      </c>
      <c r="J146" s="24"/>
      <c r="K146" s="21"/>
      <c r="L146" s="21"/>
      <c r="M146" s="41" t="str">
        <f t="shared" si="37"/>
        <v/>
      </c>
      <c r="N146" s="41" t="str">
        <f t="shared" si="38"/>
        <v/>
      </c>
      <c r="O146" s="41" t="str">
        <f t="shared" si="39"/>
        <v/>
      </c>
      <c r="P146" s="41" t="str">
        <f t="shared" si="40"/>
        <v/>
      </c>
      <c r="Q146" s="41" t="str">
        <f t="shared" si="41"/>
        <v/>
      </c>
      <c r="R146" s="41" t="str">
        <f t="shared" si="42"/>
        <v/>
      </c>
      <c r="S146" s="41" t="str">
        <f t="shared" si="43"/>
        <v/>
      </c>
      <c r="T146" s="41" t="str">
        <f t="shared" si="44"/>
        <v/>
      </c>
      <c r="U146" s="41">
        <f t="shared" si="45"/>
        <v>0.44998445273631843</v>
      </c>
      <c r="V146" s="21"/>
      <c r="W146" s="21"/>
      <c r="X146" s="21"/>
    </row>
    <row r="147" spans="1:24">
      <c r="A147" s="21"/>
      <c r="B147" s="86" t="s">
        <v>18</v>
      </c>
      <c r="C147" s="87"/>
      <c r="D147" s="3">
        <f t="shared" si="46"/>
        <v>1</v>
      </c>
      <c r="E147" s="69">
        <v>1440</v>
      </c>
      <c r="F147" s="2">
        <f t="shared" si="33"/>
        <v>0.5</v>
      </c>
      <c r="G147" s="6">
        <f t="shared" si="35"/>
        <v>4.3074051473491514E-3</v>
      </c>
      <c r="H147" s="6">
        <f t="shared" si="34"/>
        <v>0.43074051473491515</v>
      </c>
      <c r="I147" s="6">
        <f t="shared" si="36"/>
        <v>9.6150854900271607</v>
      </c>
      <c r="J147" s="25"/>
      <c r="K147" s="21"/>
      <c r="L147" s="21"/>
      <c r="M147" s="41" t="str">
        <f t="shared" si="37"/>
        <v/>
      </c>
      <c r="N147" s="41" t="str">
        <f t="shared" si="38"/>
        <v/>
      </c>
      <c r="O147" s="41" t="str">
        <f t="shared" si="39"/>
        <v/>
      </c>
      <c r="P147" s="41" t="str">
        <f t="shared" si="40"/>
        <v/>
      </c>
      <c r="Q147" s="41" t="str">
        <f t="shared" si="41"/>
        <v/>
      </c>
      <c r="R147" s="41" t="str">
        <f t="shared" si="42"/>
        <v/>
      </c>
      <c r="S147" s="41" t="str">
        <f t="shared" si="43"/>
        <v/>
      </c>
      <c r="T147" s="41" t="str">
        <f t="shared" si="44"/>
        <v/>
      </c>
      <c r="U147" s="41" t="str">
        <f t="shared" si="45"/>
        <v/>
      </c>
      <c r="V147" s="21"/>
      <c r="W147" s="21"/>
      <c r="X147" s="21"/>
    </row>
    <row r="148" spans="1:24">
      <c r="A148" s="21"/>
      <c r="B148" s="86" t="s">
        <v>44</v>
      </c>
      <c r="C148" s="87"/>
      <c r="D148" s="3">
        <f t="shared" si="46"/>
        <v>1.5</v>
      </c>
      <c r="E148" s="69">
        <v>18320</v>
      </c>
      <c r="F148" s="8">
        <f t="shared" si="33"/>
        <v>0.35355339059327379</v>
      </c>
      <c r="G148" s="6">
        <f t="shared" si="35"/>
        <v>5.4799765485719756E-2</v>
      </c>
      <c r="H148" s="6">
        <f t="shared" si="34"/>
        <v>5.479976548571976</v>
      </c>
      <c r="I148" s="6">
        <f t="shared" si="36"/>
        <v>9.1843449752922464</v>
      </c>
      <c r="J148" s="25"/>
      <c r="K148" s="21"/>
      <c r="L148" s="21"/>
      <c r="M148" s="41" t="str">
        <f t="shared" si="37"/>
        <v/>
      </c>
      <c r="N148" s="41" t="str">
        <f t="shared" si="38"/>
        <v/>
      </c>
      <c r="O148" s="41" t="str">
        <f t="shared" si="39"/>
        <v/>
      </c>
      <c r="P148" s="41" t="str">
        <f t="shared" si="40"/>
        <v/>
      </c>
      <c r="Q148" s="41" t="str">
        <f t="shared" si="41"/>
        <v/>
      </c>
      <c r="R148" s="41" t="str">
        <f t="shared" si="42"/>
        <v/>
      </c>
      <c r="S148" s="41" t="str">
        <f t="shared" si="43"/>
        <v/>
      </c>
      <c r="T148" s="41" t="str">
        <f t="shared" si="44"/>
        <v/>
      </c>
      <c r="U148" s="41" t="str">
        <f t="shared" si="45"/>
        <v/>
      </c>
      <c r="V148" s="21"/>
      <c r="W148" s="21"/>
      <c r="X148" s="21"/>
    </row>
    <row r="149" spans="1:24">
      <c r="A149" s="21"/>
      <c r="B149" s="86" t="s">
        <v>44</v>
      </c>
      <c r="C149" s="87"/>
      <c r="D149" s="3">
        <f t="shared" si="46"/>
        <v>2</v>
      </c>
      <c r="E149" s="69">
        <v>4176</v>
      </c>
      <c r="F149" s="11">
        <f t="shared" si="33"/>
        <v>0.25</v>
      </c>
      <c r="G149" s="6">
        <f t="shared" si="35"/>
        <v>1.2491474927312538E-2</v>
      </c>
      <c r="H149" s="6">
        <f t="shared" si="34"/>
        <v>1.2491474927312538</v>
      </c>
      <c r="I149" s="6">
        <f t="shared" si="36"/>
        <v>3.7043684267202699</v>
      </c>
      <c r="J149" s="25"/>
      <c r="K149" s="21"/>
      <c r="L149" s="21"/>
      <c r="M149" s="41" t="str">
        <f t="shared" si="37"/>
        <v/>
      </c>
      <c r="N149" s="41" t="str">
        <f t="shared" si="38"/>
        <v/>
      </c>
      <c r="O149" s="41" t="str">
        <f t="shared" si="39"/>
        <v/>
      </c>
      <c r="P149" s="41" t="str">
        <f t="shared" si="40"/>
        <v/>
      </c>
      <c r="Q149" s="41" t="str">
        <f t="shared" si="41"/>
        <v/>
      </c>
      <c r="R149" s="41" t="str">
        <f t="shared" si="42"/>
        <v/>
      </c>
      <c r="S149" s="41" t="str">
        <f t="shared" si="43"/>
        <v/>
      </c>
      <c r="T149" s="41" t="str">
        <f t="shared" si="44"/>
        <v/>
      </c>
      <c r="U149" s="41" t="str">
        <f t="shared" si="45"/>
        <v/>
      </c>
      <c r="V149" s="21"/>
      <c r="W149" s="21"/>
      <c r="X149" s="21"/>
    </row>
    <row r="150" spans="1:24">
      <c r="A150" s="21"/>
      <c r="B150" s="86" t="s">
        <v>19</v>
      </c>
      <c r="C150" s="87"/>
      <c r="D150" s="3">
        <f t="shared" si="46"/>
        <v>2.5</v>
      </c>
      <c r="E150" s="69">
        <v>2576</v>
      </c>
      <c r="F150" s="11">
        <f t="shared" si="33"/>
        <v>0.17677669529663687</v>
      </c>
      <c r="G150" s="6">
        <f t="shared" si="35"/>
        <v>7.7054692080357036E-3</v>
      </c>
      <c r="H150" s="6">
        <f t="shared" si="34"/>
        <v>0.77054692080357035</v>
      </c>
      <c r="I150" s="6">
        <f t="shared" si="36"/>
        <v>2.4552209339890161</v>
      </c>
      <c r="J150" s="25"/>
      <c r="K150" s="21"/>
      <c r="L150" s="21"/>
      <c r="M150" s="41" t="str">
        <f t="shared" si="37"/>
        <v/>
      </c>
      <c r="N150" s="41" t="str">
        <f t="shared" si="38"/>
        <v/>
      </c>
      <c r="O150" s="41" t="str">
        <f t="shared" si="39"/>
        <v/>
      </c>
      <c r="P150" s="41" t="str">
        <f t="shared" si="40"/>
        <v/>
      </c>
      <c r="Q150" s="41" t="str">
        <f t="shared" si="41"/>
        <v/>
      </c>
      <c r="R150" s="41" t="str">
        <f t="shared" si="42"/>
        <v/>
      </c>
      <c r="S150" s="41" t="str">
        <f t="shared" si="43"/>
        <v/>
      </c>
      <c r="T150" s="41" t="str">
        <f t="shared" si="44"/>
        <v/>
      </c>
      <c r="U150" s="41" t="str">
        <f t="shared" si="45"/>
        <v/>
      </c>
      <c r="V150" s="21"/>
      <c r="W150" s="21"/>
      <c r="X150" s="21"/>
    </row>
    <row r="151" spans="1:24">
      <c r="A151" s="21"/>
      <c r="B151" s="86" t="s">
        <v>19</v>
      </c>
      <c r="C151" s="87"/>
      <c r="D151" s="3">
        <f t="shared" si="46"/>
        <v>3</v>
      </c>
      <c r="E151" s="69">
        <v>1376</v>
      </c>
      <c r="F151" s="11">
        <f t="shared" si="33"/>
        <v>0.125</v>
      </c>
      <c r="G151" s="6">
        <f t="shared" si="35"/>
        <v>4.1159649185780779E-3</v>
      </c>
      <c r="H151" s="6">
        <f t="shared" si="34"/>
        <v>0.41159649185780778</v>
      </c>
      <c r="I151" s="6">
        <f t="shared" si="36"/>
        <v>1.6846740131854459</v>
      </c>
      <c r="J151" s="25"/>
      <c r="K151" s="21"/>
      <c r="L151" s="21"/>
      <c r="M151" s="41" t="str">
        <f t="shared" si="37"/>
        <v/>
      </c>
      <c r="N151" s="41" t="str">
        <f t="shared" si="38"/>
        <v/>
      </c>
      <c r="O151" s="41" t="str">
        <f t="shared" si="39"/>
        <v/>
      </c>
      <c r="P151" s="41" t="str">
        <f t="shared" si="40"/>
        <v/>
      </c>
      <c r="Q151" s="41" t="str">
        <f t="shared" si="41"/>
        <v/>
      </c>
      <c r="R151" s="41" t="str">
        <f t="shared" si="42"/>
        <v/>
      </c>
      <c r="S151" s="41" t="str">
        <f t="shared" si="43"/>
        <v/>
      </c>
      <c r="T151" s="41" t="str">
        <f t="shared" si="44"/>
        <v/>
      </c>
      <c r="U151" s="41" t="str">
        <f t="shared" si="45"/>
        <v/>
      </c>
      <c r="V151" s="21"/>
      <c r="W151" s="21"/>
      <c r="X151" s="21"/>
    </row>
    <row r="152" spans="1:24">
      <c r="A152" s="21"/>
      <c r="B152" s="86" t="s">
        <v>48</v>
      </c>
      <c r="C152" s="87"/>
      <c r="D152" s="3">
        <f t="shared" si="46"/>
        <v>3.5</v>
      </c>
      <c r="E152" s="69">
        <v>1360</v>
      </c>
      <c r="F152" s="11">
        <f t="shared" si="33"/>
        <v>8.8388347648318447E-2</v>
      </c>
      <c r="G152" s="6">
        <f t="shared" si="35"/>
        <v>4.0681048613853098E-3</v>
      </c>
      <c r="H152" s="6">
        <f t="shared" si="34"/>
        <v>0.40681048613853099</v>
      </c>
      <c r="I152" s="6">
        <f t="shared" si="36"/>
        <v>1.2730775213276382</v>
      </c>
      <c r="J152" s="25"/>
      <c r="K152" s="21"/>
      <c r="L152" s="21"/>
      <c r="M152" s="41" t="str">
        <f t="shared" si="37"/>
        <v/>
      </c>
      <c r="N152" s="41" t="str">
        <f t="shared" si="38"/>
        <v/>
      </c>
      <c r="O152" s="41" t="str">
        <f t="shared" si="39"/>
        <v/>
      </c>
      <c r="P152" s="41" t="str">
        <f t="shared" si="40"/>
        <v/>
      </c>
      <c r="Q152" s="41" t="str">
        <f t="shared" si="41"/>
        <v/>
      </c>
      <c r="R152" s="41" t="str">
        <f t="shared" si="42"/>
        <v/>
      </c>
      <c r="S152" s="41" t="str">
        <f t="shared" si="43"/>
        <v/>
      </c>
      <c r="T152" s="41" t="str">
        <f t="shared" si="44"/>
        <v/>
      </c>
      <c r="U152" s="41" t="str">
        <f t="shared" si="45"/>
        <v/>
      </c>
      <c r="V152" s="21"/>
      <c r="W152" s="21"/>
      <c r="X152" s="21"/>
    </row>
    <row r="153" spans="1:24">
      <c r="A153" s="21"/>
      <c r="B153" s="86" t="s">
        <v>48</v>
      </c>
      <c r="C153" s="87"/>
      <c r="D153" s="3">
        <f t="shared" si="46"/>
        <v>4</v>
      </c>
      <c r="E153" s="69">
        <v>1008</v>
      </c>
      <c r="F153" s="11">
        <f t="shared" si="33"/>
        <v>6.25E-2</v>
      </c>
      <c r="G153" s="6">
        <f t="shared" si="35"/>
        <v>3.0151836031444058E-3</v>
      </c>
      <c r="H153" s="6">
        <f t="shared" si="34"/>
        <v>0.30151836031444057</v>
      </c>
      <c r="I153" s="6">
        <f t="shared" si="36"/>
        <v>0.86626703518910708</v>
      </c>
      <c r="J153" s="25"/>
      <c r="K153" s="21"/>
      <c r="L153" s="21"/>
      <c r="M153" s="41" t="str">
        <f t="shared" si="37"/>
        <v/>
      </c>
      <c r="N153" s="41" t="str">
        <f t="shared" si="38"/>
        <v/>
      </c>
      <c r="O153" s="41" t="str">
        <f t="shared" si="39"/>
        <v/>
      </c>
      <c r="P153" s="41" t="str">
        <f t="shared" si="40"/>
        <v/>
      </c>
      <c r="Q153" s="41" t="str">
        <f t="shared" si="41"/>
        <v/>
      </c>
      <c r="R153" s="41" t="str">
        <f t="shared" si="42"/>
        <v/>
      </c>
      <c r="S153" s="41" t="str">
        <f t="shared" si="43"/>
        <v/>
      </c>
      <c r="T153" s="41" t="str">
        <f t="shared" si="44"/>
        <v/>
      </c>
      <c r="U153" s="41" t="str">
        <f t="shared" si="45"/>
        <v/>
      </c>
      <c r="V153" s="21"/>
      <c r="W153" s="21"/>
      <c r="X153" s="21"/>
    </row>
    <row r="154" spans="1:24">
      <c r="A154" s="21"/>
      <c r="B154" s="86" t="s">
        <v>20</v>
      </c>
      <c r="C154" s="87"/>
      <c r="D154" s="3">
        <f t="shared" si="46"/>
        <v>4.5</v>
      </c>
      <c r="E154" s="69">
        <v>1888</v>
      </c>
      <c r="F154" s="11">
        <f t="shared" si="33"/>
        <v>4.4194173824159223E-2</v>
      </c>
      <c r="G154" s="6">
        <f t="shared" si="35"/>
        <v>5.6474867487466647E-3</v>
      </c>
      <c r="H154" s="6">
        <f t="shared" si="34"/>
        <v>0.56474867487466651</v>
      </c>
      <c r="I154" s="6">
        <f t="shared" si="36"/>
        <v>0.56474867487466651</v>
      </c>
      <c r="J154" s="25"/>
      <c r="K154" s="21"/>
      <c r="L154" s="21"/>
      <c r="M154" s="41" t="str">
        <f t="shared" si="37"/>
        <v/>
      </c>
      <c r="N154" s="41" t="str">
        <f t="shared" si="38"/>
        <v/>
      </c>
      <c r="O154" s="41" t="str">
        <f t="shared" si="39"/>
        <v/>
      </c>
      <c r="P154" s="41" t="str">
        <f t="shared" si="40"/>
        <v/>
      </c>
      <c r="Q154" s="41" t="str">
        <f t="shared" si="41"/>
        <v/>
      </c>
      <c r="R154" s="41" t="str">
        <f t="shared" si="42"/>
        <v/>
      </c>
      <c r="S154" s="41" t="str">
        <f t="shared" si="43"/>
        <v/>
      </c>
      <c r="T154" s="41" t="str">
        <f t="shared" si="44"/>
        <v/>
      </c>
      <c r="U154" s="41" t="str">
        <f t="shared" si="45"/>
        <v/>
      </c>
      <c r="V154" s="21"/>
      <c r="W154" s="21"/>
      <c r="X154" s="21"/>
    </row>
    <row r="155" spans="1:24">
      <c r="A155" s="21"/>
      <c r="B155" s="86" t="s">
        <v>20</v>
      </c>
      <c r="C155" s="87"/>
      <c r="D155" s="3">
        <f t="shared" si="46"/>
        <v>5</v>
      </c>
      <c r="E155" s="69">
        <v>0</v>
      </c>
      <c r="F155" s="11">
        <f t="shared" si="33"/>
        <v>3.125E-2</v>
      </c>
      <c r="G155" s="6">
        <f t="shared" si="35"/>
        <v>0</v>
      </c>
      <c r="H155" s="6">
        <f t="shared" si="34"/>
        <v>0</v>
      </c>
      <c r="I155" s="6">
        <f t="shared" si="36"/>
        <v>0</v>
      </c>
      <c r="J155" s="25"/>
      <c r="K155" s="21"/>
      <c r="L155" s="21"/>
      <c r="M155" s="41" t="str">
        <f t="shared" si="37"/>
        <v/>
      </c>
      <c r="N155" s="41" t="str">
        <f t="shared" si="38"/>
        <v/>
      </c>
      <c r="O155" s="41" t="str">
        <f t="shared" si="39"/>
        <v/>
      </c>
      <c r="P155" s="41" t="str">
        <f t="shared" si="40"/>
        <v/>
      </c>
      <c r="Q155" s="41" t="str">
        <f t="shared" si="41"/>
        <v/>
      </c>
      <c r="R155" s="41" t="str">
        <f t="shared" si="42"/>
        <v/>
      </c>
      <c r="S155" s="41" t="str">
        <f t="shared" si="43"/>
        <v/>
      </c>
      <c r="T155" s="41" t="str">
        <f t="shared" si="44"/>
        <v/>
      </c>
      <c r="U155" s="41" t="str">
        <f t="shared" si="45"/>
        <v/>
      </c>
      <c r="V155" s="21"/>
      <c r="W155" s="21"/>
      <c r="X155" s="21"/>
    </row>
    <row r="156" spans="1:24">
      <c r="A156" s="21"/>
      <c r="B156" s="86" t="s">
        <v>49</v>
      </c>
      <c r="C156" s="87"/>
      <c r="D156" s="3">
        <f t="shared" si="46"/>
        <v>5.5</v>
      </c>
      <c r="E156" s="69">
        <v>0</v>
      </c>
      <c r="F156" s="11">
        <f t="shared" si="33"/>
        <v>2.2097086912079608E-2</v>
      </c>
      <c r="G156" s="6">
        <f t="shared" si="35"/>
        <v>0</v>
      </c>
      <c r="H156" s="6">
        <f t="shared" si="34"/>
        <v>0</v>
      </c>
      <c r="I156" s="6">
        <f t="shared" si="36"/>
        <v>0</v>
      </c>
      <c r="J156" s="25"/>
      <c r="K156" s="21"/>
      <c r="L156" s="21"/>
      <c r="M156" s="41" t="str">
        <f t="shared" si="37"/>
        <v/>
      </c>
      <c r="N156" s="41" t="str">
        <f t="shared" si="38"/>
        <v/>
      </c>
      <c r="O156" s="41" t="str">
        <f t="shared" si="39"/>
        <v/>
      </c>
      <c r="P156" s="41" t="str">
        <f t="shared" si="40"/>
        <v/>
      </c>
      <c r="Q156" s="41" t="str">
        <f t="shared" si="41"/>
        <v/>
      </c>
      <c r="R156" s="41" t="str">
        <f t="shared" si="42"/>
        <v/>
      </c>
      <c r="S156" s="41" t="str">
        <f t="shared" si="43"/>
        <v/>
      </c>
      <c r="T156" s="41" t="str">
        <f t="shared" si="44"/>
        <v/>
      </c>
      <c r="U156" s="41" t="str">
        <f t="shared" si="45"/>
        <v/>
      </c>
      <c r="V156" s="21"/>
      <c r="W156" s="21"/>
      <c r="X156" s="21"/>
    </row>
    <row r="157" spans="1:24">
      <c r="A157" s="21"/>
      <c r="B157" s="86" t="s">
        <v>50</v>
      </c>
      <c r="C157" s="87"/>
      <c r="D157" s="3">
        <f t="shared" si="46"/>
        <v>6</v>
      </c>
      <c r="E157" s="69">
        <v>0</v>
      </c>
      <c r="F157" s="11">
        <f t="shared" si="33"/>
        <v>1.5625E-2</v>
      </c>
      <c r="G157" s="6">
        <f t="shared" si="35"/>
        <v>0</v>
      </c>
      <c r="H157" s="6">
        <f t="shared" si="34"/>
        <v>0</v>
      </c>
      <c r="I157" s="6">
        <f t="shared" si="36"/>
        <v>0</v>
      </c>
      <c r="J157" s="25"/>
      <c r="K157" s="21"/>
      <c r="L157" s="21"/>
      <c r="M157" s="41" t="str">
        <f t="shared" si="37"/>
        <v/>
      </c>
      <c r="N157" s="41" t="str">
        <f t="shared" si="38"/>
        <v/>
      </c>
      <c r="O157" s="41" t="str">
        <f t="shared" si="39"/>
        <v/>
      </c>
      <c r="P157" s="41" t="str">
        <f t="shared" si="40"/>
        <v/>
      </c>
      <c r="Q157" s="41" t="str">
        <f t="shared" si="41"/>
        <v/>
      </c>
      <c r="R157" s="41" t="str">
        <f t="shared" si="42"/>
        <v/>
      </c>
      <c r="S157" s="41" t="str">
        <f t="shared" si="43"/>
        <v/>
      </c>
      <c r="T157" s="41" t="str">
        <f t="shared" si="44"/>
        <v/>
      </c>
      <c r="U157" s="41" t="str">
        <f t="shared" si="45"/>
        <v/>
      </c>
      <c r="V157" s="21"/>
      <c r="W157" s="21"/>
      <c r="X157" s="21"/>
    </row>
    <row r="158" spans="1:24">
      <c r="A158" s="21"/>
      <c r="B158" s="86" t="s">
        <v>21</v>
      </c>
      <c r="C158" s="87"/>
      <c r="D158" s="3">
        <f t="shared" si="46"/>
        <v>6.5</v>
      </c>
      <c r="E158" s="69">
        <v>0</v>
      </c>
      <c r="F158" s="11">
        <f t="shared" si="33"/>
        <v>1.1048543456039808E-2</v>
      </c>
      <c r="G158" s="6">
        <f t="shared" si="35"/>
        <v>0</v>
      </c>
      <c r="H158" s="6">
        <f t="shared" si="34"/>
        <v>0</v>
      </c>
      <c r="I158" s="6">
        <f t="shared" si="36"/>
        <v>0</v>
      </c>
      <c r="J158" s="25"/>
      <c r="K158" s="21"/>
      <c r="L158" s="21"/>
      <c r="M158" s="41" t="str">
        <f t="shared" si="37"/>
        <v/>
      </c>
      <c r="N158" s="41" t="str">
        <f t="shared" si="38"/>
        <v/>
      </c>
      <c r="O158" s="41" t="str">
        <f t="shared" si="39"/>
        <v/>
      </c>
      <c r="P158" s="41" t="str">
        <f t="shared" si="40"/>
        <v/>
      </c>
      <c r="Q158" s="41" t="str">
        <f t="shared" si="41"/>
        <v/>
      </c>
      <c r="R158" s="41" t="str">
        <f t="shared" si="42"/>
        <v/>
      </c>
      <c r="S158" s="41" t="str">
        <f t="shared" si="43"/>
        <v/>
      </c>
      <c r="T158" s="41" t="str">
        <f t="shared" si="44"/>
        <v/>
      </c>
      <c r="U158" s="41" t="str">
        <f t="shared" si="45"/>
        <v/>
      </c>
      <c r="V158" s="21"/>
      <c r="W158" s="21"/>
      <c r="X158" s="21"/>
    </row>
    <row r="159" spans="1:24">
      <c r="A159" s="21"/>
      <c r="B159" s="86" t="s">
        <v>21</v>
      </c>
      <c r="C159" s="87"/>
      <c r="D159" s="3">
        <f t="shared" si="46"/>
        <v>7</v>
      </c>
      <c r="E159" s="69">
        <v>0</v>
      </c>
      <c r="F159" s="11">
        <f t="shared" si="33"/>
        <v>7.8125E-3</v>
      </c>
      <c r="G159" s="6">
        <f t="shared" si="35"/>
        <v>0</v>
      </c>
      <c r="H159" s="6">
        <f t="shared" si="34"/>
        <v>0</v>
      </c>
      <c r="I159" s="6">
        <f t="shared" si="36"/>
        <v>0</v>
      </c>
      <c r="J159" s="21"/>
      <c r="K159" s="21"/>
      <c r="L159" s="21"/>
      <c r="M159" s="41" t="str">
        <f t="shared" si="37"/>
        <v/>
      </c>
      <c r="N159" s="41" t="str">
        <f t="shared" si="38"/>
        <v/>
      </c>
      <c r="O159" s="41" t="str">
        <f t="shared" si="39"/>
        <v/>
      </c>
      <c r="P159" s="41" t="str">
        <f t="shared" si="40"/>
        <v/>
      </c>
      <c r="Q159" s="41" t="str">
        <f t="shared" si="41"/>
        <v/>
      </c>
      <c r="R159" s="41" t="str">
        <f t="shared" si="42"/>
        <v/>
      </c>
      <c r="S159" s="41" t="str">
        <f t="shared" si="43"/>
        <v/>
      </c>
      <c r="T159" s="41" t="str">
        <f t="shared" si="44"/>
        <v/>
      </c>
      <c r="U159" s="41" t="str">
        <f t="shared" si="45"/>
        <v/>
      </c>
      <c r="V159" s="21"/>
      <c r="W159" s="21"/>
      <c r="X159" s="21"/>
    </row>
    <row r="160" spans="1:24">
      <c r="A160" s="21"/>
      <c r="B160" s="86" t="s">
        <v>51</v>
      </c>
      <c r="C160" s="87"/>
      <c r="D160" s="3">
        <f t="shared" si="46"/>
        <v>7.5</v>
      </c>
      <c r="E160" s="69">
        <v>0</v>
      </c>
      <c r="F160" s="11">
        <f t="shared" si="33"/>
        <v>5.5242717280199038E-3</v>
      </c>
      <c r="G160" s="6">
        <f t="shared" si="35"/>
        <v>0</v>
      </c>
      <c r="H160" s="6">
        <f t="shared" si="34"/>
        <v>0</v>
      </c>
      <c r="I160" s="6">
        <f t="shared" si="36"/>
        <v>0</v>
      </c>
      <c r="J160" s="21"/>
      <c r="K160" s="21"/>
      <c r="L160" s="21"/>
      <c r="M160" s="41" t="str">
        <f t="shared" si="37"/>
        <v/>
      </c>
      <c r="N160" s="41" t="str">
        <f t="shared" si="38"/>
        <v/>
      </c>
      <c r="O160" s="41" t="str">
        <f t="shared" si="39"/>
        <v/>
      </c>
      <c r="P160" s="41" t="str">
        <f t="shared" si="40"/>
        <v/>
      </c>
      <c r="Q160" s="41" t="str">
        <f t="shared" si="41"/>
        <v/>
      </c>
      <c r="R160" s="41" t="str">
        <f t="shared" si="42"/>
        <v/>
      </c>
      <c r="S160" s="41" t="str">
        <f t="shared" si="43"/>
        <v/>
      </c>
      <c r="T160" s="41" t="str">
        <f t="shared" si="44"/>
        <v/>
      </c>
      <c r="U160" s="41" t="str">
        <f t="shared" si="45"/>
        <v/>
      </c>
      <c r="V160" s="21"/>
      <c r="W160" s="21"/>
      <c r="X160" s="21"/>
    </row>
    <row r="161" spans="1:24">
      <c r="A161" s="21"/>
      <c r="B161" s="86" t="s">
        <v>51</v>
      </c>
      <c r="C161" s="87"/>
      <c r="D161" s="3">
        <f t="shared" si="46"/>
        <v>8</v>
      </c>
      <c r="E161" s="69">
        <v>0</v>
      </c>
      <c r="F161" s="11">
        <f t="shared" si="33"/>
        <v>3.90625E-3</v>
      </c>
      <c r="G161" s="6">
        <f t="shared" si="35"/>
        <v>0</v>
      </c>
      <c r="H161" s="6">
        <f t="shared" si="34"/>
        <v>0</v>
      </c>
      <c r="I161" s="6">
        <f t="shared" si="36"/>
        <v>0</v>
      </c>
      <c r="J161" s="21"/>
      <c r="K161" s="21"/>
      <c r="L161" s="21"/>
      <c r="M161" s="41" t="str">
        <f t="shared" si="37"/>
        <v/>
      </c>
      <c r="N161" s="41" t="str">
        <f t="shared" si="38"/>
        <v/>
      </c>
      <c r="O161" s="41" t="str">
        <f t="shared" si="39"/>
        <v/>
      </c>
      <c r="P161" s="41" t="str">
        <f t="shared" si="40"/>
        <v/>
      </c>
      <c r="Q161" s="41" t="str">
        <f t="shared" si="41"/>
        <v/>
      </c>
      <c r="R161" s="41" t="str">
        <f t="shared" si="42"/>
        <v/>
      </c>
      <c r="S161" s="41" t="str">
        <f t="shared" si="43"/>
        <v/>
      </c>
      <c r="T161" s="41" t="str">
        <f t="shared" si="44"/>
        <v/>
      </c>
      <c r="U161" s="41" t="str">
        <f t="shared" si="45"/>
        <v/>
      </c>
      <c r="V161" s="21"/>
      <c r="W161" s="21"/>
      <c r="X161" s="21"/>
    </row>
    <row r="162" spans="1:24">
      <c r="A162" s="21"/>
      <c r="B162" s="86" t="s">
        <v>22</v>
      </c>
      <c r="C162" s="87"/>
      <c r="D162" s="3">
        <f t="shared" si="46"/>
        <v>8.5</v>
      </c>
      <c r="E162" s="69">
        <v>0</v>
      </c>
      <c r="F162" s="11">
        <f t="shared" si="33"/>
        <v>2.7621358640099515E-3</v>
      </c>
      <c r="G162" s="6">
        <f t="shared" si="35"/>
        <v>0</v>
      </c>
      <c r="H162" s="6">
        <f t="shared" si="34"/>
        <v>0</v>
      </c>
      <c r="I162" s="6">
        <f t="shared" si="36"/>
        <v>0</v>
      </c>
      <c r="J162" s="21"/>
      <c r="K162" s="21"/>
      <c r="L162" s="21"/>
      <c r="M162" s="41" t="str">
        <f t="shared" si="37"/>
        <v/>
      </c>
      <c r="N162" s="41" t="str">
        <f t="shared" si="38"/>
        <v/>
      </c>
      <c r="O162" s="41" t="str">
        <f t="shared" si="39"/>
        <v/>
      </c>
      <c r="P162" s="41" t="str">
        <f t="shared" si="40"/>
        <v/>
      </c>
      <c r="Q162" s="41" t="str">
        <f t="shared" si="41"/>
        <v/>
      </c>
      <c r="R162" s="41" t="str">
        <f t="shared" si="42"/>
        <v/>
      </c>
      <c r="S162" s="41" t="str">
        <f t="shared" si="43"/>
        <v/>
      </c>
      <c r="T162" s="41" t="str">
        <f t="shared" si="44"/>
        <v/>
      </c>
      <c r="U162" s="41" t="str">
        <f t="shared" si="45"/>
        <v/>
      </c>
      <c r="V162" s="21"/>
      <c r="W162" s="21"/>
      <c r="X162" s="21"/>
    </row>
    <row r="163" spans="1:24">
      <c r="A163" s="21"/>
      <c r="B163" s="86" t="s">
        <v>22</v>
      </c>
      <c r="C163" s="87"/>
      <c r="D163" s="3">
        <f t="shared" si="46"/>
        <v>9</v>
      </c>
      <c r="E163" s="69">
        <v>0</v>
      </c>
      <c r="F163" s="11">
        <f t="shared" si="33"/>
        <v>1.953125E-3</v>
      </c>
      <c r="G163" s="6">
        <f t="shared" si="35"/>
        <v>0</v>
      </c>
      <c r="H163" s="6">
        <f t="shared" si="34"/>
        <v>0</v>
      </c>
      <c r="I163" s="6">
        <f t="shared" si="36"/>
        <v>0</v>
      </c>
      <c r="J163" s="21"/>
      <c r="K163" s="21"/>
      <c r="L163" s="21"/>
      <c r="M163" s="41" t="str">
        <f t="shared" si="37"/>
        <v/>
      </c>
      <c r="N163" s="41" t="str">
        <f t="shared" si="38"/>
        <v/>
      </c>
      <c r="O163" s="41" t="str">
        <f t="shared" si="39"/>
        <v/>
      </c>
      <c r="P163" s="41" t="str">
        <f t="shared" si="40"/>
        <v/>
      </c>
      <c r="Q163" s="41" t="str">
        <f t="shared" si="41"/>
        <v/>
      </c>
      <c r="R163" s="41" t="str">
        <f t="shared" si="42"/>
        <v/>
      </c>
      <c r="S163" s="41" t="str">
        <f t="shared" si="43"/>
        <v/>
      </c>
      <c r="T163" s="41" t="str">
        <f t="shared" si="44"/>
        <v/>
      </c>
      <c r="U163" s="41" t="str">
        <f t="shared" si="45"/>
        <v/>
      </c>
      <c r="V163" s="21"/>
      <c r="W163" s="21"/>
      <c r="X163" s="21"/>
    </row>
    <row r="164" spans="1:24">
      <c r="A164" s="21"/>
      <c r="B164" s="86" t="s">
        <v>52</v>
      </c>
      <c r="C164" s="87"/>
      <c r="D164" s="3">
        <f t="shared" si="46"/>
        <v>9.5</v>
      </c>
      <c r="E164" s="69">
        <v>0</v>
      </c>
      <c r="F164" s="11">
        <f t="shared" si="33"/>
        <v>1.3810679320049757E-3</v>
      </c>
      <c r="G164" s="6">
        <f t="shared" si="35"/>
        <v>0</v>
      </c>
      <c r="H164" s="6">
        <f t="shared" si="34"/>
        <v>0</v>
      </c>
      <c r="I164" s="6">
        <f t="shared" si="36"/>
        <v>0</v>
      </c>
      <c r="J164" s="21"/>
      <c r="K164" s="21"/>
      <c r="L164" s="21"/>
      <c r="M164" s="41" t="str">
        <f t="shared" si="37"/>
        <v/>
      </c>
      <c r="N164" s="41" t="str">
        <f t="shared" si="38"/>
        <v/>
      </c>
      <c r="O164" s="41" t="str">
        <f t="shared" si="39"/>
        <v/>
      </c>
      <c r="P164" s="41" t="str">
        <f t="shared" si="40"/>
        <v/>
      </c>
      <c r="Q164" s="41" t="str">
        <f t="shared" si="41"/>
        <v/>
      </c>
      <c r="R164" s="41" t="str">
        <f t="shared" si="42"/>
        <v/>
      </c>
      <c r="S164" s="41" t="str">
        <f t="shared" si="43"/>
        <v/>
      </c>
      <c r="T164" s="41" t="str">
        <f t="shared" si="44"/>
        <v/>
      </c>
      <c r="U164" s="41" t="str">
        <f t="shared" si="45"/>
        <v/>
      </c>
      <c r="V164" s="21"/>
      <c r="W164" s="21"/>
      <c r="X164" s="21"/>
    </row>
    <row r="165" spans="1:24">
      <c r="A165" s="21"/>
      <c r="B165" s="86" t="s">
        <v>52</v>
      </c>
      <c r="C165" s="87"/>
      <c r="D165" s="3">
        <f t="shared" si="46"/>
        <v>10</v>
      </c>
      <c r="E165" s="69">
        <v>0</v>
      </c>
      <c r="F165" s="11">
        <f t="shared" si="33"/>
        <v>9.765625E-4</v>
      </c>
      <c r="G165" s="6">
        <f t="shared" si="35"/>
        <v>0</v>
      </c>
      <c r="H165" s="6">
        <f t="shared" si="34"/>
        <v>0</v>
      </c>
      <c r="I165" s="6">
        <f>H166+H165</f>
        <v>0</v>
      </c>
      <c r="J165" s="21"/>
      <c r="K165" s="21"/>
      <c r="L165" s="21"/>
      <c r="M165" s="41" t="str">
        <f t="shared" si="37"/>
        <v/>
      </c>
      <c r="N165" s="41" t="str">
        <f t="shared" si="38"/>
        <v/>
      </c>
      <c r="O165" s="41" t="str">
        <f t="shared" si="39"/>
        <v/>
      </c>
      <c r="P165" s="41" t="str">
        <f t="shared" si="40"/>
        <v/>
      </c>
      <c r="Q165" s="41" t="str">
        <f t="shared" si="41"/>
        <v/>
      </c>
      <c r="R165" s="41" t="str">
        <f t="shared" si="42"/>
        <v/>
      </c>
      <c r="S165" s="41" t="str">
        <f t="shared" si="43"/>
        <v/>
      </c>
      <c r="T165" s="41" t="str">
        <f t="shared" si="44"/>
        <v/>
      </c>
      <c r="U165" s="41" t="str">
        <f t="shared" si="45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-7.066505952380953</v>
      </c>
      <c r="N166" s="40">
        <f t="shared" ref="N166:U166" si="47">SUM(N125:N165)</f>
        <v>-6.8567161764705888</v>
      </c>
      <c r="O166" s="40">
        <f t="shared" si="47"/>
        <v>-6.5801746323529411</v>
      </c>
      <c r="P166" s="40">
        <f t="shared" si="47"/>
        <v>-5.4401136363636375</v>
      </c>
      <c r="Q166" s="40">
        <f t="shared" si="47"/>
        <v>-4.0880373831775705</v>
      </c>
      <c r="R166" s="40">
        <f t="shared" si="47"/>
        <v>-3.6643133802816905</v>
      </c>
      <c r="S166" s="40">
        <f t="shared" si="47"/>
        <v>-2.2683092948717949</v>
      </c>
      <c r="T166" s="40">
        <f t="shared" si="47"/>
        <v>-0.91091472868217072</v>
      </c>
      <c r="U166" s="40">
        <f t="shared" si="47"/>
        <v>0.44998445273631843</v>
      </c>
      <c r="V166" s="21"/>
      <c r="W166" s="21"/>
      <c r="X166" s="21"/>
    </row>
    <row r="167" spans="1:24">
      <c r="A167" s="21"/>
      <c r="B167" s="21"/>
      <c r="C167" s="21"/>
      <c r="D167" s="21" t="s">
        <v>79</v>
      </c>
      <c r="E167" s="21">
        <f>SUM(E125:E165)</f>
        <v>334308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48">D169*G39</f>
        <v>0</v>
      </c>
      <c r="G169" s="34">
        <f t="shared" ref="G169:G199" si="49">G39*((D169-$F$200)^2)</f>
        <v>0</v>
      </c>
      <c r="H169" s="34">
        <f t="shared" ref="H169:H199" si="50">G39*((D169-$F$200)^3)</f>
        <v>0</v>
      </c>
      <c r="I169" s="35">
        <f t="shared" ref="I169:I199" si="51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>
        <f t="shared" si="48"/>
        <v>0</v>
      </c>
      <c r="G170" s="34">
        <f t="shared" si="49"/>
        <v>0</v>
      </c>
      <c r="H170" s="34">
        <f t="shared" si="50"/>
        <v>0</v>
      </c>
      <c r="I170" s="35">
        <f t="shared" si="51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>
        <f t="shared" si="48"/>
        <v>0</v>
      </c>
      <c r="G171" s="34">
        <f t="shared" si="49"/>
        <v>0</v>
      </c>
      <c r="H171" s="34">
        <f t="shared" si="50"/>
        <v>0</v>
      </c>
      <c r="I171" s="35">
        <f t="shared" si="51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>
        <f t="shared" si="48"/>
        <v>0</v>
      </c>
      <c r="G172" s="34">
        <f t="shared" si="49"/>
        <v>0</v>
      </c>
      <c r="H172" s="34">
        <f t="shared" si="50"/>
        <v>0</v>
      </c>
      <c r="I172" s="35">
        <f t="shared" si="51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>
        <f t="shared" si="48"/>
        <v>0</v>
      </c>
      <c r="G173" s="34">
        <f t="shared" si="49"/>
        <v>0</v>
      </c>
      <c r="H173" s="34">
        <f t="shared" si="50"/>
        <v>0</v>
      </c>
      <c r="I173" s="35">
        <f t="shared" si="51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>
        <f t="shared" si="48"/>
        <v>-9.9683525371812826E-2</v>
      </c>
      <c r="G174" s="34">
        <f t="shared" si="49"/>
        <v>0.16055870021331889</v>
      </c>
      <c r="H174" s="34">
        <f t="shared" si="50"/>
        <v>-0.56727013832980455</v>
      </c>
      <c r="I174" s="35">
        <f t="shared" si="51"/>
        <v>2.0042228132961779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>
        <f t="shared" si="48"/>
        <v>-0.72866937075989802</v>
      </c>
      <c r="G175" s="34">
        <f t="shared" si="49"/>
        <v>0.92462645088519813</v>
      </c>
      <c r="H175" s="34">
        <f t="shared" si="50"/>
        <v>-2.8044856088788843</v>
      </c>
      <c r="I175" s="35">
        <f t="shared" si="51"/>
        <v>8.5062886994840081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>
        <f t="shared" si="48"/>
        <v>-1.0983883125740335</v>
      </c>
      <c r="G176" s="34">
        <f t="shared" si="49"/>
        <v>1.0441363509944441</v>
      </c>
      <c r="H176" s="34">
        <f t="shared" si="50"/>
        <v>-2.6449030562557012</v>
      </c>
      <c r="I176" s="35">
        <f t="shared" si="51"/>
        <v>6.6998071375717982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>
        <f t="shared" si="48"/>
        <v>-0.84876820177800116</v>
      </c>
      <c r="G177" s="34">
        <f t="shared" si="49"/>
        <v>0.56134141105279201</v>
      </c>
      <c r="H177" s="34">
        <f t="shared" si="50"/>
        <v>-1.1412639031886278</v>
      </c>
      <c r="I177" s="35">
        <f t="shared" si="51"/>
        <v>2.3203050248485009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>
        <f t="shared" si="48"/>
        <v>-0.48847170872369194</v>
      </c>
      <c r="G178" s="34">
        <f t="shared" si="49"/>
        <v>0.19967018698317318</v>
      </c>
      <c r="H178" s="34">
        <f t="shared" si="50"/>
        <v>-0.3061146056753406</v>
      </c>
      <c r="I178" s="35">
        <f t="shared" si="51"/>
        <v>0.46930467298889333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>
        <f t="shared" si="48"/>
        <v>-0.13819591514411861</v>
      </c>
      <c r="G179" s="34">
        <f t="shared" si="49"/>
        <v>2.8094521837027323E-2</v>
      </c>
      <c r="H179" s="34">
        <f t="shared" si="50"/>
        <v>-2.9024484561965228E-2</v>
      </c>
      <c r="I179" s="35">
        <f t="shared" si="51"/>
        <v>2.998523018026544E-2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>
        <f t="shared" si="48"/>
        <v>-1.4208454479103103E-2</v>
      </c>
      <c r="G180" s="34">
        <f t="shared" si="49"/>
        <v>8.5010499986695211E-4</v>
      </c>
      <c r="H180" s="34">
        <f t="shared" si="50"/>
        <v>-4.5319200580389382E-4</v>
      </c>
      <c r="I180" s="35">
        <f t="shared" si="51"/>
        <v>2.4159720758812215E-4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>
        <f t="shared" si="48"/>
        <v>-0.38087631764719959</v>
      </c>
      <c r="G181" s="34">
        <f t="shared" si="49"/>
        <v>9.8193520877761116E-5</v>
      </c>
      <c r="H181" s="34">
        <f t="shared" si="50"/>
        <v>-3.2503245570949461E-6</v>
      </c>
      <c r="I181" s="35">
        <f t="shared" si="51"/>
        <v>1.0758968241505564E-7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>
        <f t="shared" si="48"/>
        <v>-0.19114110341361859</v>
      </c>
      <c r="G182" s="34">
        <f t="shared" si="49"/>
        <v>1.1111388026158407E-2</v>
      </c>
      <c r="H182" s="34">
        <f t="shared" si="50"/>
        <v>5.1878936017894107E-3</v>
      </c>
      <c r="I182" s="35">
        <f t="shared" si="51"/>
        <v>2.422221234658177E-3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>
        <f t="shared" si="48"/>
        <v>-0.13096904650801058</v>
      </c>
      <c r="G183" s="34">
        <f t="shared" si="49"/>
        <v>3.7674486046615871E-2</v>
      </c>
      <c r="H183" s="34">
        <f t="shared" si="50"/>
        <v>3.6427414894887974E-2</v>
      </c>
      <c r="I183" s="35">
        <f t="shared" si="51"/>
        <v>3.5221623309802289E-2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>
        <f t="shared" si="48"/>
        <v>-7.0545724302140539E-2</v>
      </c>
      <c r="G184" s="34">
        <f t="shared" si="49"/>
        <v>5.5199901455302125E-2</v>
      </c>
      <c r="H184" s="34">
        <f t="shared" si="50"/>
        <v>8.0972668539413789E-2</v>
      </c>
      <c r="I184" s="35">
        <f t="shared" si="51"/>
        <v>0.11877870933706154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>
        <f t="shared" si="48"/>
        <v>-8.3994400373308437E-2</v>
      </c>
      <c r="G185" s="34">
        <f t="shared" si="49"/>
        <v>0.14442149666881118</v>
      </c>
      <c r="H185" s="34">
        <f t="shared" si="50"/>
        <v>0.28406246675095065</v>
      </c>
      <c r="I185" s="35">
        <f t="shared" si="51"/>
        <v>0.5587221215528424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>
        <f t="shared" si="48"/>
        <v>-6.876293717170992E-2</v>
      </c>
      <c r="G186" s="34">
        <f t="shared" si="49"/>
        <v>0.2391217242158499</v>
      </c>
      <c r="H186" s="34">
        <f t="shared" si="50"/>
        <v>0.58988909163917203</v>
      </c>
      <c r="I186" s="35">
        <f t="shared" si="51"/>
        <v>1.4551966851860909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>
        <f t="shared" si="48"/>
        <v>-3.1467987604245184E-2</v>
      </c>
      <c r="G187" s="34">
        <f t="shared" si="49"/>
        <v>0.22159727713688901</v>
      </c>
      <c r="H187" s="34">
        <f t="shared" si="50"/>
        <v>0.65745669294913811</v>
      </c>
      <c r="I187" s="35">
        <f t="shared" si="51"/>
        <v>1.9506074654365027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>
        <f t="shared" si="48"/>
        <v>-2.3152302667001686E-2</v>
      </c>
      <c r="G188" s="34">
        <f t="shared" si="49"/>
        <v>0.37103532061557215</v>
      </c>
      <c r="H188" s="34">
        <f t="shared" si="50"/>
        <v>1.28634190332656</v>
      </c>
      <c r="I188" s="35">
        <f t="shared" si="51"/>
        <v>4.459617185524495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>
        <f t="shared" si="48"/>
        <v>0</v>
      </c>
      <c r="G189" s="34">
        <f t="shared" si="49"/>
        <v>0</v>
      </c>
      <c r="H189" s="34">
        <f t="shared" si="50"/>
        <v>0</v>
      </c>
      <c r="I189" s="35">
        <f t="shared" si="51"/>
        <v>0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>
        <f t="shared" si="48"/>
        <v>9.6198714957464373E-3</v>
      </c>
      <c r="G190" s="34">
        <f t="shared" si="49"/>
        <v>0.76778829412473648</v>
      </c>
      <c r="H190" s="34">
        <f t="shared" si="50"/>
        <v>3.4296326004234161</v>
      </c>
      <c r="I190" s="35">
        <f t="shared" si="51"/>
        <v>15.319821705924765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>
        <f t="shared" si="48"/>
        <v>3.2305538605118637E-3</v>
      </c>
      <c r="G191" s="34">
        <f t="shared" si="49"/>
        <v>0.10626404495357375</v>
      </c>
      <c r="H191" s="34">
        <f t="shared" si="50"/>
        <v>0.52780275608193772</v>
      </c>
      <c r="I191" s="35">
        <f t="shared" si="51"/>
        <v>2.6215428694569067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>
        <f t="shared" si="48"/>
        <v>6.8499706857149692E-2</v>
      </c>
      <c r="G192" s="34">
        <f t="shared" si="49"/>
        <v>1.6377996242736468</v>
      </c>
      <c r="H192" s="34">
        <f t="shared" si="50"/>
        <v>8.9536847808368236</v>
      </c>
      <c r="I192" s="35">
        <f t="shared" si="51"/>
        <v>48.948888475989925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>
        <f t="shared" si="48"/>
        <v>2.1860081122796943E-2</v>
      </c>
      <c r="G193" s="34">
        <f t="shared" si="49"/>
        <v>0.44474498864488071</v>
      </c>
      <c r="H193" s="34">
        <f t="shared" si="50"/>
        <v>2.6537483336893297</v>
      </c>
      <c r="I193" s="35">
        <f t="shared" si="51"/>
        <v>15.834647715799409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>
        <f t="shared" si="48"/>
        <v>1.7337305718080332E-2</v>
      </c>
      <c r="G194" s="34">
        <f t="shared" si="49"/>
        <v>0.32224873203371607</v>
      </c>
      <c r="H194" s="34">
        <f t="shared" si="50"/>
        <v>2.0839499346053461</v>
      </c>
      <c r="I194" s="35">
        <f t="shared" si="51"/>
        <v>13.476693306235399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>
        <f t="shared" si="48"/>
        <v>1.1318903526089715E-2</v>
      </c>
      <c r="G195" s="34">
        <f t="shared" si="49"/>
        <v>0.19977938284672778</v>
      </c>
      <c r="H195" s="34">
        <f t="shared" si="50"/>
        <v>1.3918427402110785</v>
      </c>
      <c r="I195" s="35">
        <f t="shared" si="51"/>
        <v>9.6968274997852895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>
        <f t="shared" si="48"/>
        <v>1.3221340799502258E-2</v>
      </c>
      <c r="G196" s="34">
        <f t="shared" si="49"/>
        <v>0.22681546781047562</v>
      </c>
      <c r="H196" s="34">
        <f t="shared" si="50"/>
        <v>1.6936081416810034</v>
      </c>
      <c r="I196" s="35">
        <f t="shared" si="51"/>
        <v>12.646000580370062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>
        <f t="shared" si="48"/>
        <v>1.1306938511791521E-2</v>
      </c>
      <c r="G197" s="34">
        <f t="shared" si="49"/>
        <v>0.19137815459912164</v>
      </c>
      <c r="H197" s="34">
        <f t="shared" si="50"/>
        <v>1.5246903879147116</v>
      </c>
      <c r="I197" s="35">
        <f t="shared" si="51"/>
        <v>12.147054003467662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>
        <f t="shared" si="48"/>
        <v>2.4001818682173326E-2</v>
      </c>
      <c r="G198" s="34">
        <f t="shared" si="49"/>
        <v>0.40485914833334713</v>
      </c>
      <c r="H198" s="34">
        <f t="shared" si="50"/>
        <v>3.4279014323116774</v>
      </c>
      <c r="I198" s="35">
        <f t="shared" si="51"/>
        <v>29.023694482431424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>
        <f t="shared" si="48"/>
        <v>0</v>
      </c>
      <c r="G199" s="34">
        <f t="shared" si="49"/>
        <v>0</v>
      </c>
      <c r="H199" s="34">
        <f t="shared" si="50"/>
        <v>0</v>
      </c>
      <c r="I199" s="35">
        <f t="shared" si="51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18.595721094480798</v>
      </c>
      <c r="F200" s="68">
        <f>SUM(F169:F199)</f>
        <v>-4.2168987879440518</v>
      </c>
      <c r="G200" s="68">
        <f>SQRT(SUM(G169:G199))</f>
        <v>2.8811829779228049</v>
      </c>
      <c r="H200" s="68">
        <f>(SUM(H169:H199))/(($G$200)^3)</f>
        <v>0.88361407859030483</v>
      </c>
      <c r="I200" s="68">
        <f>(SUM(I169:I199))/(($G$200)^4)</f>
        <v>2.7329184451155917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-0.17748091603053434</v>
      </c>
      <c r="G209" s="34">
        <f t="shared" si="55"/>
        <v>9.4954647076119336E-2</v>
      </c>
      <c r="H209" s="34">
        <f t="shared" si="56"/>
        <v>-0.19335230616454083</v>
      </c>
      <c r="I209" s="35">
        <f t="shared" si="57"/>
        <v>0.39371547839229992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-0.88549618320610679</v>
      </c>
      <c r="G210" s="34">
        <f t="shared" si="55"/>
        <v>0.28825568004142216</v>
      </c>
      <c r="H210" s="34">
        <f t="shared" si="56"/>
        <v>-0.44283553899493322</v>
      </c>
      <c r="I210" s="35">
        <f t="shared" si="57"/>
        <v>0.68031032231091881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-1.4685114503816794</v>
      </c>
      <c r="G211" s="34">
        <f t="shared" si="55"/>
        <v>0.23362033887863126</v>
      </c>
      <c r="H211" s="34">
        <f t="shared" si="56"/>
        <v>-0.24209130536468876</v>
      </c>
      <c r="I211" s="35">
        <f t="shared" si="57"/>
        <v>0.25086942521569872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-1.1927480916030535</v>
      </c>
      <c r="G212" s="34">
        <f t="shared" si="55"/>
        <v>5.4880590910243603E-2</v>
      </c>
      <c r="H212" s="34">
        <f t="shared" si="56"/>
        <v>-2.9430240545378784E-2</v>
      </c>
      <c r="I212" s="35">
        <f t="shared" si="57"/>
        <v>1.5782247315365368E-2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-0.70229007633587781</v>
      </c>
      <c r="G213" s="34">
        <f t="shared" si="55"/>
        <v>1.6058068823727306E-4</v>
      </c>
      <c r="H213" s="34">
        <f t="shared" si="56"/>
        <v>-5.8225822070768516E-6</v>
      </c>
      <c r="I213" s="35">
        <f t="shared" si="57"/>
        <v>2.1112416399706709E-7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-0.48091603053435117</v>
      </c>
      <c r="G214" s="34">
        <f t="shared" si="55"/>
        <v>1.9699714112996231E-2</v>
      </c>
      <c r="H214" s="34">
        <f t="shared" si="56"/>
        <v>9.1355544455306754E-3</v>
      </c>
      <c r="I214" s="35">
        <f t="shared" si="57"/>
        <v>4.2365262027937965E-3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-0.21755725190839695</v>
      </c>
      <c r="G215" s="34">
        <f t="shared" si="55"/>
        <v>4.2540259713685878E-2</v>
      </c>
      <c r="H215" s="34">
        <f t="shared" si="56"/>
        <v>4.0997769380556007E-2</v>
      </c>
      <c r="I215" s="35">
        <f t="shared" si="57"/>
        <v>3.9511209040421304E-2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-0.14599236641221375</v>
      </c>
      <c r="G216" s="34">
        <f t="shared" si="55"/>
        <v>7.3598569297239208E-2</v>
      </c>
      <c r="H216" s="34">
        <f t="shared" si="56"/>
        <v>0.10772920353240922</v>
      </c>
      <c r="I216" s="35">
        <f t="shared" si="57"/>
        <v>0.15768759372014854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-0.14312977099236643</v>
      </c>
      <c r="G217" s="34">
        <f t="shared" si="55"/>
        <v>0.14718612925366442</v>
      </c>
      <c r="H217" s="34">
        <f t="shared" si="56"/>
        <v>0.28903535687408516</v>
      </c>
      <c r="I217" s="35">
        <f t="shared" si="57"/>
        <v>0.56759042409052185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-0.1364503816793893</v>
      </c>
      <c r="G218" s="34">
        <f t="shared" si="55"/>
        <v>0.25484804385142751</v>
      </c>
      <c r="H218" s="34">
        <f t="shared" si="56"/>
        <v>0.62787943628281073</v>
      </c>
      <c r="I218" s="35">
        <f t="shared" si="57"/>
        <v>1.5469319699257793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-8.3969465648854963E-2</v>
      </c>
      <c r="G219" s="34">
        <f t="shared" si="55"/>
        <v>0.26820633595348214</v>
      </c>
      <c r="H219" s="34">
        <f t="shared" si="56"/>
        <v>0.79489396896136943</v>
      </c>
      <c r="I219" s="35">
        <f t="shared" si="57"/>
        <v>2.3558594156431423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-4.2938931297709926E-2</v>
      </c>
      <c r="G220" s="34">
        <f t="shared" si="55"/>
        <v>0.22895988474221005</v>
      </c>
      <c r="H220" s="34">
        <f t="shared" si="56"/>
        <v>0.79305761604410518</v>
      </c>
      <c r="I220" s="35">
        <f t="shared" si="57"/>
        <v>2.7469457502291039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-2.6717557251908396E-2</v>
      </c>
      <c r="G221" s="34">
        <f t="shared" si="55"/>
        <v>0.23986623539705454</v>
      </c>
      <c r="H221" s="34">
        <f t="shared" si="56"/>
        <v>0.95076750175511859</v>
      </c>
      <c r="I221" s="35">
        <f t="shared" si="57"/>
        <v>3.7685956128728644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-9.5419847328244278E-3</v>
      </c>
      <c r="G222" s="34">
        <f t="shared" si="55"/>
        <v>0.15209907539330028</v>
      </c>
      <c r="H222" s="34">
        <f t="shared" si="56"/>
        <v>0.67893079645978871</v>
      </c>
      <c r="I222" s="35">
        <f t="shared" si="57"/>
        <v>3.030570864350087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0</v>
      </c>
      <c r="G223" s="34">
        <f t="shared" si="55"/>
        <v>0</v>
      </c>
      <c r="H223" s="34">
        <f t="shared" si="56"/>
        <v>0</v>
      </c>
      <c r="I223" s="35">
        <f t="shared" si="57"/>
        <v>0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0</v>
      </c>
      <c r="G224" s="34">
        <f t="shared" si="55"/>
        <v>0</v>
      </c>
      <c r="H224" s="34">
        <f t="shared" si="56"/>
        <v>0</v>
      </c>
      <c r="I224" s="35">
        <f t="shared" si="57"/>
        <v>0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0</v>
      </c>
      <c r="G225" s="34">
        <f t="shared" si="55"/>
        <v>0</v>
      </c>
      <c r="H225" s="34">
        <f t="shared" si="56"/>
        <v>0</v>
      </c>
      <c r="I225" s="35">
        <f t="shared" si="57"/>
        <v>0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0</v>
      </c>
      <c r="G226" s="34">
        <f t="shared" si="55"/>
        <v>0</v>
      </c>
      <c r="H226" s="34">
        <f t="shared" si="56"/>
        <v>0</v>
      </c>
      <c r="I226" s="35">
        <f t="shared" si="57"/>
        <v>0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0</v>
      </c>
      <c r="G227" s="34">
        <f t="shared" si="55"/>
        <v>0</v>
      </c>
      <c r="H227" s="34">
        <f t="shared" si="56"/>
        <v>0</v>
      </c>
      <c r="I227" s="35">
        <f t="shared" si="57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</v>
      </c>
      <c r="G228" s="34">
        <f t="shared" si="55"/>
        <v>0</v>
      </c>
      <c r="H228" s="34">
        <f t="shared" si="56"/>
        <v>0</v>
      </c>
      <c r="I228" s="35">
        <f t="shared" si="57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0</v>
      </c>
      <c r="G229" s="34">
        <f t="shared" si="55"/>
        <v>0</v>
      </c>
      <c r="H229" s="34">
        <f t="shared" si="56"/>
        <v>0</v>
      </c>
      <c r="I229" s="35">
        <f t="shared" si="57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0</v>
      </c>
      <c r="G230" s="34">
        <f t="shared" si="55"/>
        <v>0</v>
      </c>
      <c r="H230" s="34">
        <f t="shared" si="56"/>
        <v>0</v>
      </c>
      <c r="I230" s="35">
        <f t="shared" si="57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0</v>
      </c>
      <c r="G231" s="34">
        <f t="shared" si="55"/>
        <v>0</v>
      </c>
      <c r="H231" s="34">
        <f t="shared" si="56"/>
        <v>0</v>
      </c>
      <c r="I231" s="35">
        <f t="shared" si="57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52.481623981399338</v>
      </c>
      <c r="F235" s="56">
        <f>SUM(F204:F234)</f>
        <v>-5.7137404580152662</v>
      </c>
      <c r="G235" s="56">
        <f>SQRT(SUM(G204:G234))</f>
        <v>1.4487498353096415</v>
      </c>
      <c r="H235" s="56">
        <f>(SUM(H204:H234))/(($G$235)^3)</f>
        <v>1.1131188082924051</v>
      </c>
      <c r="I235" s="56">
        <f>(SUM(I204:I234))/(($G$235)^4)</f>
        <v>3.5318082276508491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0">D239*G125</f>
        <v>0</v>
      </c>
      <c r="G239" s="34">
        <f t="shared" ref="G239:G269" si="61">G125*((D239-$F$270)^2)</f>
        <v>0</v>
      </c>
      <c r="H239" s="34">
        <f t="shared" ref="H239:H269" si="62">G125*((D239-$F$270)^3)</f>
        <v>0</v>
      </c>
      <c r="I239" s="35">
        <f t="shared" ref="I239:I269" si="63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>
        <f t="shared" si="60"/>
        <v>0</v>
      </c>
      <c r="G240" s="34">
        <f t="shared" si="61"/>
        <v>0</v>
      </c>
      <c r="H240" s="34">
        <f t="shared" si="62"/>
        <v>0</v>
      </c>
      <c r="I240" s="35">
        <f t="shared" si="63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>
        <f t="shared" si="60"/>
        <v>0</v>
      </c>
      <c r="G241" s="34">
        <f t="shared" si="61"/>
        <v>0</v>
      </c>
      <c r="H241" s="34">
        <f t="shared" si="62"/>
        <v>0</v>
      </c>
      <c r="I241" s="35">
        <f t="shared" si="63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>
        <f t="shared" si="60"/>
        <v>0</v>
      </c>
      <c r="G242" s="34">
        <f t="shared" si="61"/>
        <v>0</v>
      </c>
      <c r="H242" s="34">
        <f t="shared" si="62"/>
        <v>0</v>
      </c>
      <c r="I242" s="35">
        <f t="shared" si="63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>
        <f t="shared" si="60"/>
        <v>0</v>
      </c>
      <c r="G243" s="34">
        <f t="shared" si="61"/>
        <v>0</v>
      </c>
      <c r="H243" s="34">
        <f t="shared" si="62"/>
        <v>0</v>
      </c>
      <c r="I243" s="35">
        <f t="shared" si="63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>
        <f t="shared" si="60"/>
        <v>-9.9683525371812826E-2</v>
      </c>
      <c r="G244" s="34">
        <f t="shared" si="61"/>
        <v>0.16055870021331889</v>
      </c>
      <c r="H244" s="34">
        <f t="shared" si="62"/>
        <v>-0.56727013832980455</v>
      </c>
      <c r="I244" s="35">
        <f t="shared" si="63"/>
        <v>2.0042228132961779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>
        <f t="shared" si="60"/>
        <v>-0.72866937075989802</v>
      </c>
      <c r="G245" s="34">
        <f t="shared" si="61"/>
        <v>0.92462645088519813</v>
      </c>
      <c r="H245" s="34">
        <f t="shared" si="62"/>
        <v>-2.8044856088788843</v>
      </c>
      <c r="I245" s="35">
        <f t="shared" si="63"/>
        <v>8.5062886994840081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>
        <f t="shared" si="60"/>
        <v>-1.0983883125740335</v>
      </c>
      <c r="G246" s="34">
        <f t="shared" si="61"/>
        <v>1.0441363509944441</v>
      </c>
      <c r="H246" s="34">
        <f t="shared" si="62"/>
        <v>-2.6449030562557012</v>
      </c>
      <c r="I246" s="35">
        <f t="shared" si="63"/>
        <v>6.6998071375717982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>
        <f t="shared" si="60"/>
        <v>-0.84876820177800116</v>
      </c>
      <c r="G247" s="34">
        <f t="shared" si="61"/>
        <v>0.56134141105279201</v>
      </c>
      <c r="H247" s="34">
        <f t="shared" si="62"/>
        <v>-1.1412639031886278</v>
      </c>
      <c r="I247" s="35">
        <f t="shared" si="63"/>
        <v>2.3203050248485009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>
        <f t="shared" si="60"/>
        <v>-0.48847170872369194</v>
      </c>
      <c r="G248" s="34">
        <f t="shared" si="61"/>
        <v>0.19967018698317318</v>
      </c>
      <c r="H248" s="34">
        <f t="shared" si="62"/>
        <v>-0.3061146056753406</v>
      </c>
      <c r="I248" s="35">
        <f t="shared" si="63"/>
        <v>0.46930467298889333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>
        <f t="shared" si="60"/>
        <v>-0.13819591514411861</v>
      </c>
      <c r="G249" s="34">
        <f t="shared" si="61"/>
        <v>2.8094521837027323E-2</v>
      </c>
      <c r="H249" s="34">
        <f t="shared" si="62"/>
        <v>-2.9024484561965228E-2</v>
      </c>
      <c r="I249" s="35">
        <f t="shared" si="63"/>
        <v>2.998523018026544E-2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>
        <f t="shared" si="60"/>
        <v>-1.4208454479103103E-2</v>
      </c>
      <c r="G250" s="34">
        <f t="shared" si="61"/>
        <v>8.5010499986695211E-4</v>
      </c>
      <c r="H250" s="34">
        <f t="shared" si="62"/>
        <v>-4.5319200580389382E-4</v>
      </c>
      <c r="I250" s="35">
        <f t="shared" si="63"/>
        <v>2.4159720758812215E-4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>
        <f t="shared" si="60"/>
        <v>-0.38087631764719959</v>
      </c>
      <c r="G251" s="34">
        <f t="shared" si="61"/>
        <v>9.8193520877761116E-5</v>
      </c>
      <c r="H251" s="34">
        <f t="shared" si="62"/>
        <v>-3.2503245570949461E-6</v>
      </c>
      <c r="I251" s="35">
        <f t="shared" si="63"/>
        <v>1.0758968241505564E-7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>
        <f t="shared" si="60"/>
        <v>-0.19114110341361859</v>
      </c>
      <c r="G252" s="34">
        <f t="shared" si="61"/>
        <v>1.1111388026158407E-2</v>
      </c>
      <c r="H252" s="34">
        <f t="shared" si="62"/>
        <v>5.1878936017894107E-3</v>
      </c>
      <c r="I252" s="35">
        <f t="shared" si="63"/>
        <v>2.422221234658177E-3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>
        <f t="shared" si="60"/>
        <v>-0.13096904650801058</v>
      </c>
      <c r="G253" s="34">
        <f t="shared" si="61"/>
        <v>3.7674486046615871E-2</v>
      </c>
      <c r="H253" s="34">
        <f t="shared" si="62"/>
        <v>3.6427414894887974E-2</v>
      </c>
      <c r="I253" s="35">
        <f t="shared" si="63"/>
        <v>3.5221623309802289E-2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>
        <f t="shared" si="60"/>
        <v>-7.0545724302140539E-2</v>
      </c>
      <c r="G254" s="34">
        <f t="shared" si="61"/>
        <v>5.5199901455302125E-2</v>
      </c>
      <c r="H254" s="34">
        <f t="shared" si="62"/>
        <v>8.0972668539413789E-2</v>
      </c>
      <c r="I254" s="35">
        <f t="shared" si="63"/>
        <v>0.11877870933706154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>
        <f t="shared" si="60"/>
        <v>-8.3994400373308437E-2</v>
      </c>
      <c r="G255" s="34">
        <f t="shared" si="61"/>
        <v>0.14442149666881118</v>
      </c>
      <c r="H255" s="34">
        <f t="shared" si="62"/>
        <v>0.28406246675095065</v>
      </c>
      <c r="I255" s="35">
        <f t="shared" si="63"/>
        <v>0.5587221215528424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>
        <f t="shared" si="60"/>
        <v>-6.876293717170992E-2</v>
      </c>
      <c r="G256" s="34">
        <f t="shared" si="61"/>
        <v>0.2391217242158499</v>
      </c>
      <c r="H256" s="34">
        <f t="shared" si="62"/>
        <v>0.58988909163917203</v>
      </c>
      <c r="I256" s="35">
        <f t="shared" si="63"/>
        <v>1.4551966851860909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>
        <f t="shared" si="60"/>
        <v>-3.1467987604245184E-2</v>
      </c>
      <c r="G257" s="34">
        <f t="shared" si="61"/>
        <v>0.22159727713688901</v>
      </c>
      <c r="H257" s="34">
        <f t="shared" si="62"/>
        <v>0.65745669294913811</v>
      </c>
      <c r="I257" s="35">
        <f t="shared" si="63"/>
        <v>1.9506074654365027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>
        <f t="shared" si="60"/>
        <v>-2.3152302667001686E-2</v>
      </c>
      <c r="G258" s="34">
        <f t="shared" si="61"/>
        <v>0.37103532061557215</v>
      </c>
      <c r="H258" s="34">
        <f t="shared" si="62"/>
        <v>1.28634190332656</v>
      </c>
      <c r="I258" s="35">
        <f t="shared" si="63"/>
        <v>4.459617185524495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>
        <f t="shared" si="60"/>
        <v>0</v>
      </c>
      <c r="G259" s="34">
        <f t="shared" si="61"/>
        <v>0</v>
      </c>
      <c r="H259" s="34">
        <f t="shared" si="62"/>
        <v>0</v>
      </c>
      <c r="I259" s="35">
        <f t="shared" si="63"/>
        <v>0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>
        <f t="shared" si="60"/>
        <v>9.6198714957464373E-3</v>
      </c>
      <c r="G260" s="34">
        <f t="shared" si="61"/>
        <v>0.76778829412473648</v>
      </c>
      <c r="H260" s="34">
        <f t="shared" si="62"/>
        <v>3.4296326004234161</v>
      </c>
      <c r="I260" s="35">
        <f t="shared" si="63"/>
        <v>15.319821705924765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>
        <f t="shared" si="60"/>
        <v>3.2305538605118637E-3</v>
      </c>
      <c r="G261" s="34">
        <f t="shared" si="61"/>
        <v>0.10626404495357375</v>
      </c>
      <c r="H261" s="34">
        <f t="shared" si="62"/>
        <v>0.52780275608193772</v>
      </c>
      <c r="I261" s="35">
        <f t="shared" si="63"/>
        <v>2.6215428694569067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>
        <f t="shared" si="60"/>
        <v>6.8499706857149692E-2</v>
      </c>
      <c r="G262" s="34">
        <f t="shared" si="61"/>
        <v>1.6377996242736468</v>
      </c>
      <c r="H262" s="34">
        <f t="shared" si="62"/>
        <v>8.9536847808368236</v>
      </c>
      <c r="I262" s="35">
        <f t="shared" si="63"/>
        <v>48.948888475989925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>
        <f t="shared" si="60"/>
        <v>2.1860081122796943E-2</v>
      </c>
      <c r="G263" s="34">
        <f t="shared" si="61"/>
        <v>0.44474498864488071</v>
      </c>
      <c r="H263" s="34">
        <f t="shared" si="62"/>
        <v>2.6537483336893297</v>
      </c>
      <c r="I263" s="35">
        <f t="shared" si="63"/>
        <v>15.834647715799409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>
        <f t="shared" si="60"/>
        <v>1.7337305718080332E-2</v>
      </c>
      <c r="G264" s="34">
        <f t="shared" si="61"/>
        <v>0.32224873203371607</v>
      </c>
      <c r="H264" s="34">
        <f t="shared" si="62"/>
        <v>2.0839499346053461</v>
      </c>
      <c r="I264" s="35">
        <f t="shared" si="63"/>
        <v>13.476693306235399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>
        <f t="shared" si="60"/>
        <v>1.1318903526089715E-2</v>
      </c>
      <c r="G265" s="34">
        <f t="shared" si="61"/>
        <v>0.19977938284672778</v>
      </c>
      <c r="H265" s="34">
        <f t="shared" si="62"/>
        <v>1.3918427402110785</v>
      </c>
      <c r="I265" s="35">
        <f t="shared" si="63"/>
        <v>9.6968274997852895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>
        <f t="shared" si="60"/>
        <v>1.3221340799502258E-2</v>
      </c>
      <c r="G266" s="34">
        <f t="shared" si="61"/>
        <v>0.22681546781047562</v>
      </c>
      <c r="H266" s="34">
        <f t="shared" si="62"/>
        <v>1.6936081416810034</v>
      </c>
      <c r="I266" s="35">
        <f t="shared" si="63"/>
        <v>12.646000580370062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>
        <f t="shared" si="60"/>
        <v>1.1306938511791521E-2</v>
      </c>
      <c r="G267" s="34">
        <f t="shared" si="61"/>
        <v>0.19137815459912164</v>
      </c>
      <c r="H267" s="34">
        <f t="shared" si="62"/>
        <v>1.5246903879147116</v>
      </c>
      <c r="I267" s="35">
        <f t="shared" si="63"/>
        <v>12.147054003467662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>
        <f t="shared" si="60"/>
        <v>2.4001818682173326E-2</v>
      </c>
      <c r="G268" s="34">
        <f t="shared" si="61"/>
        <v>0.40485914833334713</v>
      </c>
      <c r="H268" s="34">
        <f t="shared" si="62"/>
        <v>3.4279014323116774</v>
      </c>
      <c r="I268" s="35">
        <f t="shared" si="63"/>
        <v>29.023694482431424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>
        <f t="shared" si="60"/>
        <v>0</v>
      </c>
      <c r="G269" s="34">
        <f t="shared" si="61"/>
        <v>0</v>
      </c>
      <c r="H269" s="34">
        <f t="shared" si="62"/>
        <v>0</v>
      </c>
      <c r="I269" s="35">
        <f t="shared" si="63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18.595721094480798</v>
      </c>
      <c r="F270" s="60">
        <f>SUM(F239:F269)</f>
        <v>-4.2168987879440518</v>
      </c>
      <c r="G270" s="60">
        <f>SQRT(SUM(G239:G269))</f>
        <v>2.8811829779228049</v>
      </c>
      <c r="H270" s="60">
        <f>(SUM(H239:H269))/(($G$270)^3)</f>
        <v>0.88361407859030483</v>
      </c>
      <c r="I270" s="60">
        <f>(SUM(I239:I269))/(($G$270)^4)</f>
        <v>2.7329184451155917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2013-12-06T13:59:27Z</dcterms:modified>
</cp:coreProperties>
</file>