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1220" yWindow="0" windowWidth="25280" windowHeight="15760" tabRatio="853"/>
  </bookViews>
  <sheets>
    <sheet name="Generale " sheetId="18" r:id="rId1"/>
    <sheet name="Curve Granulometriche" sheetId="14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8" l="1"/>
  <c r="E12" i="18"/>
  <c r="E135" i="18"/>
  <c r="E134" i="18"/>
  <c r="E133" i="18"/>
  <c r="E132" i="18"/>
  <c r="E131" i="18"/>
  <c r="E130" i="18"/>
  <c r="E167" i="18"/>
  <c r="E14" i="18"/>
  <c r="J14" i="18"/>
  <c r="C240" i="18"/>
  <c r="C241" i="18"/>
  <c r="D239" i="18"/>
  <c r="C205" i="18"/>
  <c r="C206" i="18"/>
  <c r="C207" i="18"/>
  <c r="C208" i="18"/>
  <c r="C209" i="18"/>
  <c r="C210" i="18"/>
  <c r="C211" i="18"/>
  <c r="C212" i="18"/>
  <c r="C213" i="18"/>
  <c r="C214" i="18"/>
  <c r="C215" i="18"/>
  <c r="C216" i="18"/>
  <c r="D204" i="18"/>
  <c r="C170" i="18"/>
  <c r="C171" i="18"/>
  <c r="D169" i="18"/>
  <c r="D128" i="18"/>
  <c r="D129" i="18"/>
  <c r="F129" i="18"/>
  <c r="F127" i="18"/>
  <c r="F126" i="18"/>
  <c r="F125" i="18"/>
  <c r="G122" i="18"/>
  <c r="H122" i="18"/>
  <c r="G121" i="18"/>
  <c r="H121" i="18"/>
  <c r="G120" i="18"/>
  <c r="H120" i="18"/>
  <c r="G119" i="18"/>
  <c r="H119" i="18"/>
  <c r="G36" i="18"/>
  <c r="G118" i="18"/>
  <c r="H118" i="18"/>
  <c r="G117" i="18"/>
  <c r="H117" i="18"/>
  <c r="G116" i="18"/>
  <c r="H116" i="18"/>
  <c r="G115" i="18"/>
  <c r="H115" i="18"/>
  <c r="G114" i="18"/>
  <c r="H114" i="18"/>
  <c r="G113" i="18"/>
  <c r="H113" i="18"/>
  <c r="G112" i="18"/>
  <c r="G111" i="18"/>
  <c r="G110" i="18"/>
  <c r="G109" i="18"/>
  <c r="G108" i="18"/>
  <c r="G107" i="18"/>
  <c r="G106" i="18"/>
  <c r="G105" i="18"/>
  <c r="G104" i="18"/>
  <c r="G103" i="18"/>
  <c r="G102" i="18"/>
  <c r="G101" i="18"/>
  <c r="G100" i="18"/>
  <c r="G99" i="18"/>
  <c r="G98" i="18"/>
  <c r="G97" i="18"/>
  <c r="G96" i="18"/>
  <c r="G95" i="18"/>
  <c r="G94" i="18"/>
  <c r="G93" i="18"/>
  <c r="G92" i="18"/>
  <c r="G91" i="18"/>
  <c r="G90" i="18"/>
  <c r="G89" i="18"/>
  <c r="G88" i="18"/>
  <c r="G87" i="18"/>
  <c r="G86" i="18"/>
  <c r="G85" i="18"/>
  <c r="D85" i="18"/>
  <c r="G84" i="18"/>
  <c r="F84" i="18"/>
  <c r="G83" i="18"/>
  <c r="H83" i="18"/>
  <c r="F83" i="18"/>
  <c r="G82" i="18"/>
  <c r="F82" i="18"/>
  <c r="D42" i="18"/>
  <c r="F42" i="18"/>
  <c r="F41" i="18"/>
  <c r="F40" i="18"/>
  <c r="F39" i="18"/>
  <c r="D205" i="18"/>
  <c r="F205" i="18"/>
  <c r="D240" i="18"/>
  <c r="H84" i="18"/>
  <c r="H86" i="18"/>
  <c r="H88" i="18"/>
  <c r="H90" i="18"/>
  <c r="H92" i="18"/>
  <c r="H94" i="18"/>
  <c r="H96" i="18"/>
  <c r="H98" i="18"/>
  <c r="H100" i="18"/>
  <c r="H102" i="18"/>
  <c r="H104" i="18"/>
  <c r="H106" i="18"/>
  <c r="H108" i="18"/>
  <c r="H110" i="18"/>
  <c r="H112" i="18"/>
  <c r="I122" i="18"/>
  <c r="D43" i="18"/>
  <c r="F85" i="18"/>
  <c r="D86" i="18"/>
  <c r="F128" i="18"/>
  <c r="D130" i="18"/>
  <c r="H82" i="18"/>
  <c r="H85" i="18"/>
  <c r="H87" i="18"/>
  <c r="H89" i="18"/>
  <c r="H91" i="18"/>
  <c r="H93" i="18"/>
  <c r="H95" i="18"/>
  <c r="H97" i="18"/>
  <c r="H99" i="18"/>
  <c r="H101" i="18"/>
  <c r="H103" i="18"/>
  <c r="H105" i="18"/>
  <c r="H107" i="18"/>
  <c r="H109" i="18"/>
  <c r="H111" i="18"/>
  <c r="C172" i="18"/>
  <c r="D172" i="18"/>
  <c r="D170" i="18"/>
  <c r="D171" i="18"/>
  <c r="F204" i="18"/>
  <c r="D206" i="18"/>
  <c r="F206" i="18"/>
  <c r="D207" i="18"/>
  <c r="F207" i="18"/>
  <c r="D208" i="18"/>
  <c r="F208" i="18"/>
  <c r="D209" i="18"/>
  <c r="F209" i="18"/>
  <c r="D210" i="18"/>
  <c r="F210" i="18"/>
  <c r="D211" i="18"/>
  <c r="F211" i="18"/>
  <c r="D212" i="18"/>
  <c r="F212" i="18"/>
  <c r="D213" i="18"/>
  <c r="F213" i="18"/>
  <c r="D214" i="18"/>
  <c r="F214" i="18"/>
  <c r="D215" i="18"/>
  <c r="F215" i="18"/>
  <c r="D216" i="18"/>
  <c r="F216" i="18"/>
  <c r="C217" i="18"/>
  <c r="D217" i="18"/>
  <c r="F217" i="18"/>
  <c r="C218" i="18"/>
  <c r="D218" i="18"/>
  <c r="F218" i="18"/>
  <c r="C219" i="18"/>
  <c r="D219" i="18"/>
  <c r="F219" i="18"/>
  <c r="C220" i="18"/>
  <c r="D220" i="18"/>
  <c r="F220" i="18"/>
  <c r="C221" i="18"/>
  <c r="D221" i="18"/>
  <c r="F221" i="18"/>
  <c r="C222" i="18"/>
  <c r="D222" i="18"/>
  <c r="F222" i="18"/>
  <c r="C223" i="18"/>
  <c r="D223" i="18"/>
  <c r="F223" i="18"/>
  <c r="C224" i="18"/>
  <c r="D224" i="18"/>
  <c r="F224" i="18"/>
  <c r="C225" i="18"/>
  <c r="D225" i="18"/>
  <c r="F225" i="18"/>
  <c r="C226" i="18"/>
  <c r="D226" i="18"/>
  <c r="F226" i="18"/>
  <c r="C227" i="18"/>
  <c r="D227" i="18"/>
  <c r="F227" i="18"/>
  <c r="C228" i="18"/>
  <c r="D228" i="18"/>
  <c r="F228" i="18"/>
  <c r="C229" i="18"/>
  <c r="D229" i="18"/>
  <c r="F229" i="18"/>
  <c r="C230" i="18"/>
  <c r="D230" i="18"/>
  <c r="F230" i="18"/>
  <c r="C231" i="18"/>
  <c r="D231" i="18"/>
  <c r="F231" i="18"/>
  <c r="C232" i="18"/>
  <c r="D232" i="18"/>
  <c r="F232" i="18"/>
  <c r="C233" i="18"/>
  <c r="D233" i="18"/>
  <c r="F233" i="18"/>
  <c r="C234" i="18"/>
  <c r="D234" i="18"/>
  <c r="F234" i="18"/>
  <c r="F235" i="18"/>
  <c r="H204" i="18"/>
  <c r="D241" i="18"/>
  <c r="C242" i="18"/>
  <c r="G217" i="18"/>
  <c r="I217" i="18"/>
  <c r="H217" i="18"/>
  <c r="C243" i="18"/>
  <c r="D243" i="18"/>
  <c r="C173" i="18"/>
  <c r="F43" i="18"/>
  <c r="D44" i="18"/>
  <c r="T122" i="18"/>
  <c r="R122" i="18"/>
  <c r="P122" i="18"/>
  <c r="N122" i="18"/>
  <c r="U122" i="18"/>
  <c r="Q122" i="18"/>
  <c r="M122" i="18"/>
  <c r="I121" i="18"/>
  <c r="O122" i="18"/>
  <c r="S122" i="18"/>
  <c r="G35" i="18"/>
  <c r="D242" i="18"/>
  <c r="G205" i="18"/>
  <c r="I215" i="18"/>
  <c r="H215" i="18"/>
  <c r="I213" i="18"/>
  <c r="H213" i="18"/>
  <c r="I211" i="18"/>
  <c r="H211" i="18"/>
  <c r="I209" i="18"/>
  <c r="H209" i="18"/>
  <c r="I207" i="18"/>
  <c r="H207" i="18"/>
  <c r="I204" i="18"/>
  <c r="G216" i="18"/>
  <c r="I214" i="18"/>
  <c r="I212" i="18"/>
  <c r="I210" i="18"/>
  <c r="I208" i="18"/>
  <c r="I206" i="18"/>
  <c r="E235" i="18"/>
  <c r="F29" i="18"/>
  <c r="G29" i="18"/>
  <c r="G34" i="18"/>
  <c r="G33" i="18"/>
  <c r="D131" i="18"/>
  <c r="F130" i="18"/>
  <c r="F86" i="18"/>
  <c r="D87" i="18"/>
  <c r="I205" i="18"/>
  <c r="H205" i="18"/>
  <c r="G215" i="18"/>
  <c r="G213" i="18"/>
  <c r="G211" i="18"/>
  <c r="G209" i="18"/>
  <c r="G207" i="18"/>
  <c r="G204" i="18"/>
  <c r="G206" i="18"/>
  <c r="G208" i="18"/>
  <c r="G210" i="18"/>
  <c r="G212" i="18"/>
  <c r="G214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H216" i="18"/>
  <c r="I216" i="18"/>
  <c r="H214" i="18"/>
  <c r="H212" i="18"/>
  <c r="H210" i="18"/>
  <c r="H208" i="18"/>
  <c r="H206" i="18"/>
  <c r="F131" i="18"/>
  <c r="D132" i="18"/>
  <c r="I218" i="18"/>
  <c r="H218" i="18"/>
  <c r="C174" i="18"/>
  <c r="D174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G31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I235" i="18"/>
  <c r="G32" i="18"/>
  <c r="G30" i="18"/>
  <c r="F87" i="18"/>
  <c r="D88" i="18"/>
  <c r="U121" i="18"/>
  <c r="S121" i="18"/>
  <c r="Q121" i="18"/>
  <c r="O121" i="18"/>
  <c r="M121" i="18"/>
  <c r="R121" i="18"/>
  <c r="N121" i="18"/>
  <c r="I120" i="18"/>
  <c r="P121" i="18"/>
  <c r="T121" i="18"/>
  <c r="F44" i="18"/>
  <c r="D45" i="18"/>
  <c r="C244" i="18"/>
  <c r="D244" i="18"/>
  <c r="D173" i="18"/>
  <c r="G159" i="18"/>
  <c r="H159" i="18"/>
  <c r="H73" i="18"/>
  <c r="G73" i="18"/>
  <c r="G165" i="18"/>
  <c r="H165" i="18"/>
  <c r="G127" i="18"/>
  <c r="G161" i="18"/>
  <c r="H161" i="18"/>
  <c r="H75" i="18"/>
  <c r="G75" i="18"/>
  <c r="G158" i="18"/>
  <c r="H158" i="18"/>
  <c r="H72" i="18"/>
  <c r="G72" i="18"/>
  <c r="G128" i="18"/>
  <c r="G125" i="18"/>
  <c r="G160" i="18"/>
  <c r="H160" i="18"/>
  <c r="H74" i="18"/>
  <c r="G74" i="18"/>
  <c r="G134" i="18"/>
  <c r="H134" i="18"/>
  <c r="H48" i="18"/>
  <c r="G48" i="18"/>
  <c r="G162" i="18"/>
  <c r="H162" i="18"/>
  <c r="G136" i="18"/>
  <c r="H136" i="18"/>
  <c r="H50" i="18"/>
  <c r="G50" i="18"/>
  <c r="G163" i="18"/>
  <c r="H163" i="18"/>
  <c r="H77" i="18"/>
  <c r="G77" i="18"/>
  <c r="G131" i="18"/>
  <c r="H131" i="18"/>
  <c r="H45" i="18"/>
  <c r="G45" i="18"/>
  <c r="G129" i="18"/>
  <c r="G130" i="18"/>
  <c r="H130" i="18"/>
  <c r="H44" i="18"/>
  <c r="G44" i="18"/>
  <c r="F174" i="18"/>
  <c r="G137" i="18"/>
  <c r="H137" i="18"/>
  <c r="H51" i="18"/>
  <c r="G51" i="18"/>
  <c r="G135" i="18"/>
  <c r="H135" i="18"/>
  <c r="H49" i="18"/>
  <c r="G49" i="18"/>
  <c r="G126" i="18"/>
  <c r="G133" i="18"/>
  <c r="H133" i="18"/>
  <c r="H47" i="18"/>
  <c r="G47" i="18"/>
  <c r="G164" i="18"/>
  <c r="H164" i="18"/>
  <c r="H78" i="18"/>
  <c r="G78" i="18"/>
  <c r="G132" i="18"/>
  <c r="H132" i="18"/>
  <c r="H46" i="18"/>
  <c r="G46" i="18"/>
  <c r="F88" i="18"/>
  <c r="D89" i="18"/>
  <c r="C245" i="18"/>
  <c r="D245" i="18"/>
  <c r="F45" i="18"/>
  <c r="D46" i="18"/>
  <c r="U120" i="18"/>
  <c r="S120" i="18"/>
  <c r="Q120" i="18"/>
  <c r="O120" i="18"/>
  <c r="M120" i="18"/>
  <c r="T120" i="18"/>
  <c r="P120" i="18"/>
  <c r="R120" i="18"/>
  <c r="N120" i="18"/>
  <c r="I119" i="18"/>
  <c r="C175" i="18"/>
  <c r="D133" i="18"/>
  <c r="F132" i="18"/>
  <c r="F241" i="18"/>
  <c r="H127" i="18"/>
  <c r="H41" i="18"/>
  <c r="G41" i="18"/>
  <c r="F171" i="18"/>
  <c r="H126" i="18"/>
  <c r="H40" i="18"/>
  <c r="G40" i="18"/>
  <c r="F170" i="18"/>
  <c r="F240" i="18"/>
  <c r="I165" i="18"/>
  <c r="H79" i="18"/>
  <c r="F244" i="18"/>
  <c r="J36" i="18"/>
  <c r="H76" i="18"/>
  <c r="F239" i="18"/>
  <c r="H125" i="18"/>
  <c r="H39" i="18"/>
  <c r="H129" i="18"/>
  <c r="H43" i="18"/>
  <c r="G43" i="18"/>
  <c r="F173" i="18"/>
  <c r="F243" i="18"/>
  <c r="H128" i="18"/>
  <c r="H42" i="18"/>
  <c r="G42" i="18"/>
  <c r="F172" i="18"/>
  <c r="F242" i="18"/>
  <c r="F245" i="18"/>
  <c r="F133" i="18"/>
  <c r="D134" i="18"/>
  <c r="C176" i="18"/>
  <c r="U119" i="18"/>
  <c r="S119" i="18"/>
  <c r="Q119" i="18"/>
  <c r="O119" i="18"/>
  <c r="M119" i="18"/>
  <c r="R119" i="18"/>
  <c r="N119" i="18"/>
  <c r="I118" i="18"/>
  <c r="T119" i="18"/>
  <c r="P119" i="18"/>
  <c r="F46" i="18"/>
  <c r="D47" i="18"/>
  <c r="C246" i="18"/>
  <c r="F89" i="18"/>
  <c r="D90" i="18"/>
  <c r="D175" i="18"/>
  <c r="G79" i="18"/>
  <c r="I79" i="18"/>
  <c r="G138" i="18"/>
  <c r="H138" i="18"/>
  <c r="H52" i="18"/>
  <c r="G139" i="18"/>
  <c r="H139" i="18"/>
  <c r="H53" i="18"/>
  <c r="G140" i="18"/>
  <c r="H140" i="18"/>
  <c r="H54" i="18"/>
  <c r="G141" i="18"/>
  <c r="H141" i="18"/>
  <c r="H55" i="18"/>
  <c r="G142" i="18"/>
  <c r="H142" i="18"/>
  <c r="H56" i="18"/>
  <c r="G143" i="18"/>
  <c r="H143" i="18"/>
  <c r="H57" i="18"/>
  <c r="D33" i="18"/>
  <c r="G39" i="18"/>
  <c r="S165" i="18"/>
  <c r="N165" i="18"/>
  <c r="P165" i="18"/>
  <c r="Q165" i="18"/>
  <c r="I164" i="18"/>
  <c r="O165" i="18"/>
  <c r="M165" i="18"/>
  <c r="T165" i="18"/>
  <c r="R165" i="18"/>
  <c r="U165" i="18"/>
  <c r="D36" i="18"/>
  <c r="G76" i="18"/>
  <c r="F175" i="18"/>
  <c r="F90" i="18"/>
  <c r="D91" i="18"/>
  <c r="C247" i="18"/>
  <c r="D247" i="18"/>
  <c r="F47" i="18"/>
  <c r="D48" i="18"/>
  <c r="U118" i="18"/>
  <c r="S118" i="18"/>
  <c r="Q118" i="18"/>
  <c r="O118" i="18"/>
  <c r="M118" i="18"/>
  <c r="T118" i="18"/>
  <c r="P118" i="18"/>
  <c r="R118" i="18"/>
  <c r="N118" i="18"/>
  <c r="I117" i="18"/>
  <c r="C177" i="18"/>
  <c r="D135" i="18"/>
  <c r="F134" i="18"/>
  <c r="D246" i="18"/>
  <c r="D176" i="18"/>
  <c r="P164" i="18"/>
  <c r="I163" i="18"/>
  <c r="N164" i="18"/>
  <c r="Q164" i="18"/>
  <c r="U164" i="18"/>
  <c r="S164" i="18"/>
  <c r="R164" i="18"/>
  <c r="O164" i="18"/>
  <c r="T164" i="18"/>
  <c r="M164" i="18"/>
  <c r="F169" i="18"/>
  <c r="F176" i="18"/>
  <c r="D177" i="18"/>
  <c r="F177" i="18"/>
  <c r="C178" i="18"/>
  <c r="D178" i="18"/>
  <c r="F178" i="18"/>
  <c r="C179" i="18"/>
  <c r="D179" i="18"/>
  <c r="F179" i="18"/>
  <c r="C180" i="18"/>
  <c r="D180" i="18"/>
  <c r="F180" i="18"/>
  <c r="C181" i="18"/>
  <c r="D181" i="18"/>
  <c r="F181" i="18"/>
  <c r="G52" i="18"/>
  <c r="C182" i="18"/>
  <c r="D182" i="18"/>
  <c r="F182" i="18"/>
  <c r="G53" i="18"/>
  <c r="C183" i="18"/>
  <c r="D183" i="18"/>
  <c r="F183" i="18"/>
  <c r="G54" i="18"/>
  <c r="C184" i="18"/>
  <c r="D184" i="18"/>
  <c r="F184" i="18"/>
  <c r="G55" i="18"/>
  <c r="C185" i="18"/>
  <c r="D185" i="18"/>
  <c r="F185" i="18"/>
  <c r="G56" i="18"/>
  <c r="C186" i="18"/>
  <c r="D186" i="18"/>
  <c r="F186" i="18"/>
  <c r="G57" i="18"/>
  <c r="C187" i="18"/>
  <c r="D187" i="18"/>
  <c r="F187" i="18"/>
  <c r="G144" i="18"/>
  <c r="H144" i="18"/>
  <c r="H58" i="18"/>
  <c r="G58" i="18"/>
  <c r="C188" i="18"/>
  <c r="D188" i="18"/>
  <c r="F188" i="18"/>
  <c r="G145" i="18"/>
  <c r="H145" i="18"/>
  <c r="H59" i="18"/>
  <c r="G59" i="18"/>
  <c r="C189" i="18"/>
  <c r="D189" i="18"/>
  <c r="F189" i="18"/>
  <c r="G146" i="18"/>
  <c r="H146" i="18"/>
  <c r="H60" i="18"/>
  <c r="G60" i="18"/>
  <c r="C190" i="18"/>
  <c r="D190" i="18"/>
  <c r="F190" i="18"/>
  <c r="G147" i="18"/>
  <c r="H147" i="18"/>
  <c r="H61" i="18"/>
  <c r="G61" i="18"/>
  <c r="C191" i="18"/>
  <c r="D191" i="18"/>
  <c r="F191" i="18"/>
  <c r="G148" i="18"/>
  <c r="H148" i="18"/>
  <c r="H62" i="18"/>
  <c r="G62" i="18"/>
  <c r="C192" i="18"/>
  <c r="D192" i="18"/>
  <c r="F192" i="18"/>
  <c r="G149" i="18"/>
  <c r="H149" i="18"/>
  <c r="H63" i="18"/>
  <c r="G63" i="18"/>
  <c r="C193" i="18"/>
  <c r="D193" i="18"/>
  <c r="F193" i="18"/>
  <c r="G150" i="18"/>
  <c r="H150" i="18"/>
  <c r="H64" i="18"/>
  <c r="G64" i="18"/>
  <c r="C194" i="18"/>
  <c r="D194" i="18"/>
  <c r="F194" i="18"/>
  <c r="G151" i="18"/>
  <c r="H151" i="18"/>
  <c r="H65" i="18"/>
  <c r="G65" i="18"/>
  <c r="C195" i="18"/>
  <c r="D195" i="18"/>
  <c r="F195" i="18"/>
  <c r="G152" i="18"/>
  <c r="H152" i="18"/>
  <c r="H66" i="18"/>
  <c r="G66" i="18"/>
  <c r="C196" i="18"/>
  <c r="D196" i="18"/>
  <c r="F196" i="18"/>
  <c r="G153" i="18"/>
  <c r="H153" i="18"/>
  <c r="H67" i="18"/>
  <c r="G67" i="18"/>
  <c r="C197" i="18"/>
  <c r="D197" i="18"/>
  <c r="F197" i="18"/>
  <c r="G154" i="18"/>
  <c r="H154" i="18"/>
  <c r="H68" i="18"/>
  <c r="G68" i="18"/>
  <c r="C198" i="18"/>
  <c r="D198" i="18"/>
  <c r="F198" i="18"/>
  <c r="G155" i="18"/>
  <c r="H155" i="18"/>
  <c r="H69" i="18"/>
  <c r="G69" i="18"/>
  <c r="C199" i="18"/>
  <c r="D199" i="18"/>
  <c r="F199" i="18"/>
  <c r="F200" i="18"/>
  <c r="G169" i="18"/>
  <c r="G170" i="18"/>
  <c r="G171" i="18"/>
  <c r="G172" i="18"/>
  <c r="G173" i="18"/>
  <c r="G174" i="18"/>
  <c r="G175" i="18"/>
  <c r="G176" i="18"/>
  <c r="G177" i="18"/>
  <c r="G178" i="18"/>
  <c r="G179" i="18"/>
  <c r="G180" i="18"/>
  <c r="G181" i="18"/>
  <c r="G182" i="18"/>
  <c r="G183" i="18"/>
  <c r="G184" i="18"/>
  <c r="G185" i="18"/>
  <c r="G186" i="18"/>
  <c r="G187" i="18"/>
  <c r="G188" i="18"/>
  <c r="G189" i="18"/>
  <c r="G190" i="18"/>
  <c r="G191" i="18"/>
  <c r="G192" i="18"/>
  <c r="G193" i="18"/>
  <c r="G194" i="18"/>
  <c r="G195" i="18"/>
  <c r="G196" i="18"/>
  <c r="G197" i="18"/>
  <c r="G198" i="18"/>
  <c r="G199" i="18"/>
  <c r="G200" i="18"/>
  <c r="Q79" i="18"/>
  <c r="O79" i="18"/>
  <c r="N79" i="18"/>
  <c r="M79" i="18"/>
  <c r="R79" i="18"/>
  <c r="P79" i="18"/>
  <c r="I78" i="18"/>
  <c r="U79" i="18"/>
  <c r="T79" i="18"/>
  <c r="S79" i="18"/>
  <c r="F247" i="18"/>
  <c r="F135" i="18"/>
  <c r="D136" i="18"/>
  <c r="F246" i="18"/>
  <c r="U117" i="18"/>
  <c r="S117" i="18"/>
  <c r="Q117" i="18"/>
  <c r="O117" i="18"/>
  <c r="M117" i="18"/>
  <c r="R117" i="18"/>
  <c r="N117" i="18"/>
  <c r="I116" i="18"/>
  <c r="T117" i="18"/>
  <c r="P117" i="18"/>
  <c r="F48" i="18"/>
  <c r="D49" i="18"/>
  <c r="C248" i="18"/>
  <c r="D248" i="18"/>
  <c r="F91" i="18"/>
  <c r="D92" i="18"/>
  <c r="I176" i="18"/>
  <c r="H169" i="18"/>
  <c r="H170" i="18"/>
  <c r="H171" i="18"/>
  <c r="H172" i="18"/>
  <c r="H173" i="18"/>
  <c r="H174" i="18"/>
  <c r="H175" i="18"/>
  <c r="H176" i="18"/>
  <c r="H177" i="18"/>
  <c r="H178" i="18"/>
  <c r="H179" i="18"/>
  <c r="H180" i="18"/>
  <c r="H181" i="18"/>
  <c r="H182" i="18"/>
  <c r="H183" i="18"/>
  <c r="H184" i="18"/>
  <c r="H185" i="18"/>
  <c r="H186" i="18"/>
  <c r="H187" i="18"/>
  <c r="H188" i="18"/>
  <c r="H189" i="18"/>
  <c r="H190" i="18"/>
  <c r="H191" i="18"/>
  <c r="H192" i="18"/>
  <c r="H193" i="18"/>
  <c r="H194" i="18"/>
  <c r="H195" i="18"/>
  <c r="H196" i="18"/>
  <c r="H197" i="18"/>
  <c r="H198" i="18"/>
  <c r="H199" i="18"/>
  <c r="H200" i="18"/>
  <c r="D31" i="18"/>
  <c r="D30" i="18"/>
  <c r="U163" i="18"/>
  <c r="P163" i="18"/>
  <c r="S163" i="18"/>
  <c r="N163" i="18"/>
  <c r="O163" i="18"/>
  <c r="Q163" i="18"/>
  <c r="M163" i="18"/>
  <c r="I162" i="18"/>
  <c r="T163" i="18"/>
  <c r="R163" i="18"/>
  <c r="I169" i="18"/>
  <c r="I170" i="18"/>
  <c r="I171" i="18"/>
  <c r="I172" i="18"/>
  <c r="I173" i="18"/>
  <c r="I174" i="18"/>
  <c r="I175" i="18"/>
  <c r="I177" i="18"/>
  <c r="I178" i="18"/>
  <c r="I179" i="18"/>
  <c r="I180" i="18"/>
  <c r="I181" i="18"/>
  <c r="I182" i="18"/>
  <c r="I183" i="18"/>
  <c r="I184" i="18"/>
  <c r="I185" i="18"/>
  <c r="I186" i="18"/>
  <c r="I187" i="18"/>
  <c r="I188" i="18"/>
  <c r="I189" i="18"/>
  <c r="I190" i="18"/>
  <c r="I191" i="18"/>
  <c r="I192" i="18"/>
  <c r="I193" i="18"/>
  <c r="I194" i="18"/>
  <c r="I195" i="18"/>
  <c r="I196" i="18"/>
  <c r="I197" i="18"/>
  <c r="I198" i="18"/>
  <c r="I199" i="18"/>
  <c r="I200" i="18"/>
  <c r="D32" i="18"/>
  <c r="S78" i="18"/>
  <c r="I77" i="18"/>
  <c r="Q78" i="18"/>
  <c r="O78" i="18"/>
  <c r="M78" i="18"/>
  <c r="T78" i="18"/>
  <c r="P78" i="18"/>
  <c r="R78" i="18"/>
  <c r="U78" i="18"/>
  <c r="N78" i="18"/>
  <c r="E200" i="18"/>
  <c r="C29" i="18"/>
  <c r="D29" i="18"/>
  <c r="F248" i="18"/>
  <c r="F92" i="18"/>
  <c r="D93" i="18"/>
  <c r="C249" i="18"/>
  <c r="D249" i="18"/>
  <c r="F49" i="18"/>
  <c r="D50" i="18"/>
  <c r="U116" i="18"/>
  <c r="S116" i="18"/>
  <c r="Q116" i="18"/>
  <c r="O116" i="18"/>
  <c r="M116" i="18"/>
  <c r="T116" i="18"/>
  <c r="P116" i="18"/>
  <c r="R116" i="18"/>
  <c r="N116" i="18"/>
  <c r="I115" i="18"/>
  <c r="D137" i="18"/>
  <c r="F136" i="18"/>
  <c r="S77" i="18"/>
  <c r="P77" i="18"/>
  <c r="T77" i="18"/>
  <c r="Q77" i="18"/>
  <c r="U77" i="18"/>
  <c r="O77" i="18"/>
  <c r="M77" i="18"/>
  <c r="R77" i="18"/>
  <c r="N77" i="18"/>
  <c r="I76" i="18"/>
  <c r="N162" i="18"/>
  <c r="P162" i="18"/>
  <c r="U162" i="18"/>
  <c r="S162" i="18"/>
  <c r="Q162" i="18"/>
  <c r="O162" i="18"/>
  <c r="T162" i="18"/>
  <c r="M162" i="18"/>
  <c r="R162" i="18"/>
  <c r="I161" i="18"/>
  <c r="F249" i="18"/>
  <c r="F137" i="18"/>
  <c r="D138" i="18"/>
  <c r="U115" i="18"/>
  <c r="S115" i="18"/>
  <c r="Q115" i="18"/>
  <c r="O115" i="18"/>
  <c r="M115" i="18"/>
  <c r="R115" i="18"/>
  <c r="N115" i="18"/>
  <c r="I114" i="18"/>
  <c r="T115" i="18"/>
  <c r="P115" i="18"/>
  <c r="F50" i="18"/>
  <c r="D51" i="18"/>
  <c r="C250" i="18"/>
  <c r="D250" i="18"/>
  <c r="F93" i="18"/>
  <c r="D94" i="18"/>
  <c r="R161" i="18"/>
  <c r="U161" i="18"/>
  <c r="P161" i="18"/>
  <c r="O161" i="18"/>
  <c r="T161" i="18"/>
  <c r="S161" i="18"/>
  <c r="N161" i="18"/>
  <c r="Q161" i="18"/>
  <c r="M161" i="18"/>
  <c r="I160" i="18"/>
  <c r="M76" i="18"/>
  <c r="U76" i="18"/>
  <c r="N76" i="18"/>
  <c r="O76" i="18"/>
  <c r="T76" i="18"/>
  <c r="R76" i="18"/>
  <c r="P76" i="18"/>
  <c r="S76" i="18"/>
  <c r="I75" i="18"/>
  <c r="Q76" i="18"/>
  <c r="F250" i="18"/>
  <c r="F94" i="18"/>
  <c r="D95" i="18"/>
  <c r="C251" i="18"/>
  <c r="D251" i="18"/>
  <c r="F51" i="18"/>
  <c r="D52" i="18"/>
  <c r="U114" i="18"/>
  <c r="S114" i="18"/>
  <c r="Q114" i="18"/>
  <c r="O114" i="18"/>
  <c r="M114" i="18"/>
  <c r="T114" i="18"/>
  <c r="P114" i="18"/>
  <c r="R114" i="18"/>
  <c r="N114" i="18"/>
  <c r="I113" i="18"/>
  <c r="D139" i="18"/>
  <c r="F138" i="18"/>
  <c r="Q160" i="18"/>
  <c r="R160" i="18"/>
  <c r="O160" i="18"/>
  <c r="I159" i="18"/>
  <c r="T160" i="18"/>
  <c r="M160" i="18"/>
  <c r="P160" i="18"/>
  <c r="S160" i="18"/>
  <c r="N160" i="18"/>
  <c r="U160" i="18"/>
  <c r="M75" i="18"/>
  <c r="U75" i="18"/>
  <c r="R75" i="18"/>
  <c r="I74" i="18"/>
  <c r="T75" i="18"/>
  <c r="O75" i="18"/>
  <c r="N75" i="18"/>
  <c r="S75" i="18"/>
  <c r="P75" i="18"/>
  <c r="Q75" i="18"/>
  <c r="F251" i="18"/>
  <c r="F139" i="18"/>
  <c r="D140" i="18"/>
  <c r="U113" i="18"/>
  <c r="S113" i="18"/>
  <c r="Q113" i="18"/>
  <c r="O113" i="18"/>
  <c r="M113" i="18"/>
  <c r="R113" i="18"/>
  <c r="N113" i="18"/>
  <c r="I112" i="18"/>
  <c r="T113" i="18"/>
  <c r="P113" i="18"/>
  <c r="F52" i="18"/>
  <c r="D53" i="18"/>
  <c r="C252" i="18"/>
  <c r="D252" i="18"/>
  <c r="F95" i="18"/>
  <c r="D96" i="18"/>
  <c r="P74" i="18"/>
  <c r="S74" i="18"/>
  <c r="Q74" i="18"/>
  <c r="T74" i="18"/>
  <c r="R74" i="18"/>
  <c r="U74" i="18"/>
  <c r="N74" i="18"/>
  <c r="I73" i="18"/>
  <c r="O74" i="18"/>
  <c r="M74" i="18"/>
  <c r="Q159" i="18"/>
  <c r="I158" i="18"/>
  <c r="T159" i="18"/>
  <c r="O159" i="18"/>
  <c r="S159" i="18"/>
  <c r="M159" i="18"/>
  <c r="R159" i="18"/>
  <c r="U159" i="18"/>
  <c r="P159" i="18"/>
  <c r="N159" i="18"/>
  <c r="F96" i="18"/>
  <c r="D97" i="18"/>
  <c r="C253" i="18"/>
  <c r="D253" i="18"/>
  <c r="F53" i="18"/>
  <c r="D54" i="18"/>
  <c r="U112" i="18"/>
  <c r="S112" i="18"/>
  <c r="Q112" i="18"/>
  <c r="O112" i="18"/>
  <c r="M112" i="18"/>
  <c r="T112" i="18"/>
  <c r="P112" i="18"/>
  <c r="R112" i="18"/>
  <c r="N112" i="18"/>
  <c r="I111" i="18"/>
  <c r="D141" i="18"/>
  <c r="F140" i="18"/>
  <c r="T158" i="18"/>
  <c r="M158" i="18"/>
  <c r="N158" i="18"/>
  <c r="R158" i="18"/>
  <c r="P158" i="18"/>
  <c r="U158" i="18"/>
  <c r="O158" i="18"/>
  <c r="S158" i="18"/>
  <c r="Q158" i="18"/>
  <c r="S73" i="18"/>
  <c r="R73" i="18"/>
  <c r="M73" i="18"/>
  <c r="Q73" i="18"/>
  <c r="O73" i="18"/>
  <c r="N73" i="18"/>
  <c r="I72" i="18"/>
  <c r="T73" i="18"/>
  <c r="U73" i="18"/>
  <c r="P73" i="18"/>
  <c r="D142" i="18"/>
  <c r="F141" i="18"/>
  <c r="U111" i="18"/>
  <c r="S111" i="18"/>
  <c r="Q111" i="18"/>
  <c r="O111" i="18"/>
  <c r="M111" i="18"/>
  <c r="R111" i="18"/>
  <c r="N111" i="18"/>
  <c r="I110" i="18"/>
  <c r="T111" i="18"/>
  <c r="P111" i="18"/>
  <c r="F54" i="18"/>
  <c r="D55" i="18"/>
  <c r="C254" i="18"/>
  <c r="D254" i="18"/>
  <c r="F97" i="18"/>
  <c r="D98" i="18"/>
  <c r="T72" i="18"/>
  <c r="U72" i="18"/>
  <c r="P72" i="18"/>
  <c r="R72" i="18"/>
  <c r="N72" i="18"/>
  <c r="S72" i="18"/>
  <c r="M72" i="18"/>
  <c r="Q72" i="18"/>
  <c r="O72" i="18"/>
  <c r="D143" i="18"/>
  <c r="F142" i="18"/>
  <c r="F98" i="18"/>
  <c r="D99" i="18"/>
  <c r="C255" i="18"/>
  <c r="D255" i="18"/>
  <c r="F55" i="18"/>
  <c r="D56" i="18"/>
  <c r="U110" i="18"/>
  <c r="S110" i="18"/>
  <c r="Q110" i="18"/>
  <c r="O110" i="18"/>
  <c r="M110" i="18"/>
  <c r="T110" i="18"/>
  <c r="P110" i="18"/>
  <c r="R110" i="18"/>
  <c r="N110" i="18"/>
  <c r="I109" i="18"/>
  <c r="F143" i="18"/>
  <c r="D144" i="18"/>
  <c r="U109" i="18"/>
  <c r="S109" i="18"/>
  <c r="Q109" i="18"/>
  <c r="O109" i="18"/>
  <c r="M109" i="18"/>
  <c r="R109" i="18"/>
  <c r="N109" i="18"/>
  <c r="I108" i="18"/>
  <c r="T109" i="18"/>
  <c r="P109" i="18"/>
  <c r="F56" i="18"/>
  <c r="D57" i="18"/>
  <c r="C256" i="18"/>
  <c r="D256" i="18"/>
  <c r="F99" i="18"/>
  <c r="D100" i="18"/>
  <c r="F100" i="18"/>
  <c r="D101" i="18"/>
  <c r="C257" i="18"/>
  <c r="D257" i="18"/>
  <c r="F57" i="18"/>
  <c r="D58" i="18"/>
  <c r="U108" i="18"/>
  <c r="S108" i="18"/>
  <c r="Q108" i="18"/>
  <c r="O108" i="18"/>
  <c r="M108" i="18"/>
  <c r="T108" i="18"/>
  <c r="P108" i="18"/>
  <c r="N108" i="18"/>
  <c r="I107" i="18"/>
  <c r="R108" i="18"/>
  <c r="D145" i="18"/>
  <c r="F144" i="18"/>
  <c r="F145" i="18"/>
  <c r="D146" i="18"/>
  <c r="U107" i="18"/>
  <c r="S107" i="18"/>
  <c r="Q107" i="18"/>
  <c r="O107" i="18"/>
  <c r="M107" i="18"/>
  <c r="R107" i="18"/>
  <c r="N107" i="18"/>
  <c r="I106" i="18"/>
  <c r="P107" i="18"/>
  <c r="T107" i="18"/>
  <c r="F58" i="18"/>
  <c r="D59" i="18"/>
  <c r="C258" i="18"/>
  <c r="D258" i="18"/>
  <c r="F101" i="18"/>
  <c r="D102" i="18"/>
  <c r="F102" i="18"/>
  <c r="D103" i="18"/>
  <c r="C259" i="18"/>
  <c r="D259" i="18"/>
  <c r="F59" i="18"/>
  <c r="D60" i="18"/>
  <c r="U106" i="18"/>
  <c r="S106" i="18"/>
  <c r="Q106" i="18"/>
  <c r="O106" i="18"/>
  <c r="M106" i="18"/>
  <c r="T106" i="18"/>
  <c r="P106" i="18"/>
  <c r="R106" i="18"/>
  <c r="N106" i="18"/>
  <c r="I105" i="18"/>
  <c r="D147" i="18"/>
  <c r="F146" i="18"/>
  <c r="F147" i="18"/>
  <c r="D148" i="18"/>
  <c r="U105" i="18"/>
  <c r="S105" i="18"/>
  <c r="Q105" i="18"/>
  <c r="O105" i="18"/>
  <c r="M105" i="18"/>
  <c r="R105" i="18"/>
  <c r="N105" i="18"/>
  <c r="I104" i="18"/>
  <c r="T105" i="18"/>
  <c r="P105" i="18"/>
  <c r="F60" i="18"/>
  <c r="D61" i="18"/>
  <c r="C260" i="18"/>
  <c r="D260" i="18"/>
  <c r="F103" i="18"/>
  <c r="D104" i="18"/>
  <c r="F104" i="18"/>
  <c r="D105" i="18"/>
  <c r="C261" i="18"/>
  <c r="D261" i="18"/>
  <c r="F61" i="18"/>
  <c r="D62" i="18"/>
  <c r="U104" i="18"/>
  <c r="S104" i="18"/>
  <c r="Q104" i="18"/>
  <c r="O104" i="18"/>
  <c r="M104" i="18"/>
  <c r="T104" i="18"/>
  <c r="P104" i="18"/>
  <c r="R104" i="18"/>
  <c r="N104" i="18"/>
  <c r="I103" i="18"/>
  <c r="D149" i="18"/>
  <c r="F148" i="18"/>
  <c r="F149" i="18"/>
  <c r="D150" i="18"/>
  <c r="U103" i="18"/>
  <c r="S103" i="18"/>
  <c r="Q103" i="18"/>
  <c r="O103" i="18"/>
  <c r="M103" i="18"/>
  <c r="R103" i="18"/>
  <c r="N103" i="18"/>
  <c r="I102" i="18"/>
  <c r="T103" i="18"/>
  <c r="P103" i="18"/>
  <c r="F62" i="18"/>
  <c r="D63" i="18"/>
  <c r="C262" i="18"/>
  <c r="D262" i="18"/>
  <c r="F105" i="18"/>
  <c r="D106" i="18"/>
  <c r="F106" i="18"/>
  <c r="D107" i="18"/>
  <c r="C263" i="18"/>
  <c r="D263" i="18"/>
  <c r="F63" i="18"/>
  <c r="D64" i="18"/>
  <c r="U102" i="18"/>
  <c r="S102" i="18"/>
  <c r="Q102" i="18"/>
  <c r="O102" i="18"/>
  <c r="M102" i="18"/>
  <c r="T102" i="18"/>
  <c r="P102" i="18"/>
  <c r="R102" i="18"/>
  <c r="N102" i="18"/>
  <c r="I101" i="18"/>
  <c r="D151" i="18"/>
  <c r="F150" i="18"/>
  <c r="F151" i="18"/>
  <c r="D152" i="18"/>
  <c r="U101" i="18"/>
  <c r="S101" i="18"/>
  <c r="Q101" i="18"/>
  <c r="O101" i="18"/>
  <c r="M101" i="18"/>
  <c r="R101" i="18"/>
  <c r="N101" i="18"/>
  <c r="I100" i="18"/>
  <c r="T101" i="18"/>
  <c r="P101" i="18"/>
  <c r="F64" i="18"/>
  <c r="D65" i="18"/>
  <c r="C264" i="18"/>
  <c r="D264" i="18"/>
  <c r="F107" i="18"/>
  <c r="D108" i="18"/>
  <c r="F108" i="18"/>
  <c r="D109" i="18"/>
  <c r="C265" i="18"/>
  <c r="D265" i="18"/>
  <c r="F65" i="18"/>
  <c r="D66" i="18"/>
  <c r="U100" i="18"/>
  <c r="S100" i="18"/>
  <c r="Q100" i="18"/>
  <c r="O100" i="18"/>
  <c r="M100" i="18"/>
  <c r="T100" i="18"/>
  <c r="P100" i="18"/>
  <c r="R100" i="18"/>
  <c r="N100" i="18"/>
  <c r="I99" i="18"/>
  <c r="D153" i="18"/>
  <c r="F152" i="18"/>
  <c r="F153" i="18"/>
  <c r="D154" i="18"/>
  <c r="U99" i="18"/>
  <c r="S99" i="18"/>
  <c r="Q99" i="18"/>
  <c r="O99" i="18"/>
  <c r="M99" i="18"/>
  <c r="R99" i="18"/>
  <c r="N99" i="18"/>
  <c r="I98" i="18"/>
  <c r="T99" i="18"/>
  <c r="P99" i="18"/>
  <c r="F66" i="18"/>
  <c r="D67" i="18"/>
  <c r="C266" i="18"/>
  <c r="D266" i="18"/>
  <c r="F109" i="18"/>
  <c r="D110" i="18"/>
  <c r="F110" i="18"/>
  <c r="D111" i="18"/>
  <c r="C267" i="18"/>
  <c r="D267" i="18"/>
  <c r="F67" i="18"/>
  <c r="D68" i="18"/>
  <c r="U98" i="18"/>
  <c r="S98" i="18"/>
  <c r="Q98" i="18"/>
  <c r="O98" i="18"/>
  <c r="M98" i="18"/>
  <c r="T98" i="18"/>
  <c r="P98" i="18"/>
  <c r="R98" i="18"/>
  <c r="N98" i="18"/>
  <c r="I97" i="18"/>
  <c r="D155" i="18"/>
  <c r="F154" i="18"/>
  <c r="F155" i="18"/>
  <c r="D156" i="18"/>
  <c r="U97" i="18"/>
  <c r="S97" i="18"/>
  <c r="Q97" i="18"/>
  <c r="O97" i="18"/>
  <c r="M97" i="18"/>
  <c r="R97" i="18"/>
  <c r="N97" i="18"/>
  <c r="I96" i="18"/>
  <c r="T97" i="18"/>
  <c r="P97" i="18"/>
  <c r="F68" i="18"/>
  <c r="D69" i="18"/>
  <c r="C268" i="18"/>
  <c r="D268" i="18"/>
  <c r="F111" i="18"/>
  <c r="D112" i="18"/>
  <c r="F112" i="18"/>
  <c r="D113" i="18"/>
  <c r="C269" i="18"/>
  <c r="D269" i="18"/>
  <c r="F69" i="18"/>
  <c r="D70" i="18"/>
  <c r="U96" i="18"/>
  <c r="S96" i="18"/>
  <c r="Q96" i="18"/>
  <c r="O96" i="18"/>
  <c r="M96" i="18"/>
  <c r="T96" i="18"/>
  <c r="P96" i="18"/>
  <c r="R96" i="18"/>
  <c r="N96" i="18"/>
  <c r="I95" i="18"/>
  <c r="D157" i="18"/>
  <c r="F156" i="18"/>
  <c r="F157" i="18"/>
  <c r="D158" i="18"/>
  <c r="U95" i="18"/>
  <c r="S95" i="18"/>
  <c r="Q95" i="18"/>
  <c r="O95" i="18"/>
  <c r="M95" i="18"/>
  <c r="R95" i="18"/>
  <c r="N95" i="18"/>
  <c r="I94" i="18"/>
  <c r="T95" i="18"/>
  <c r="P95" i="18"/>
  <c r="F70" i="18"/>
  <c r="D71" i="18"/>
  <c r="F113" i="18"/>
  <c r="D114" i="18"/>
  <c r="F114" i="18"/>
  <c r="D115" i="18"/>
  <c r="F71" i="18"/>
  <c r="D72" i="18"/>
  <c r="U94" i="18"/>
  <c r="S94" i="18"/>
  <c r="Q94" i="18"/>
  <c r="O94" i="18"/>
  <c r="M94" i="18"/>
  <c r="T94" i="18"/>
  <c r="P94" i="18"/>
  <c r="R94" i="18"/>
  <c r="N94" i="18"/>
  <c r="I93" i="18"/>
  <c r="D159" i="18"/>
  <c r="F158" i="18"/>
  <c r="F159" i="18"/>
  <c r="D160" i="18"/>
  <c r="U93" i="18"/>
  <c r="S93" i="18"/>
  <c r="Q93" i="18"/>
  <c r="O93" i="18"/>
  <c r="M93" i="18"/>
  <c r="R93" i="18"/>
  <c r="N93" i="18"/>
  <c r="I92" i="18"/>
  <c r="T93" i="18"/>
  <c r="P93" i="18"/>
  <c r="F72" i="18"/>
  <c r="D73" i="18"/>
  <c r="F115" i="18"/>
  <c r="D116" i="18"/>
  <c r="F116" i="18"/>
  <c r="D117" i="18"/>
  <c r="D74" i="18"/>
  <c r="F73" i="18"/>
  <c r="U92" i="18"/>
  <c r="S92" i="18"/>
  <c r="Q92" i="18"/>
  <c r="O92" i="18"/>
  <c r="M92" i="18"/>
  <c r="T92" i="18"/>
  <c r="P92" i="18"/>
  <c r="N92" i="18"/>
  <c r="I91" i="18"/>
  <c r="R92" i="18"/>
  <c r="D161" i="18"/>
  <c r="F160" i="18"/>
  <c r="F117" i="18"/>
  <c r="D118" i="18"/>
  <c r="F161" i="18"/>
  <c r="D162" i="18"/>
  <c r="U91" i="18"/>
  <c r="S91" i="18"/>
  <c r="Q91" i="18"/>
  <c r="O91" i="18"/>
  <c r="M91" i="18"/>
  <c r="R91" i="18"/>
  <c r="N91" i="18"/>
  <c r="I90" i="18"/>
  <c r="P91" i="18"/>
  <c r="T91" i="18"/>
  <c r="F74" i="18"/>
  <c r="D75" i="18"/>
  <c r="F75" i="18"/>
  <c r="D76" i="18"/>
  <c r="U90" i="18"/>
  <c r="S90" i="18"/>
  <c r="Q90" i="18"/>
  <c r="O90" i="18"/>
  <c r="M90" i="18"/>
  <c r="T90" i="18"/>
  <c r="P90" i="18"/>
  <c r="N90" i="18"/>
  <c r="I89" i="18"/>
  <c r="R90" i="18"/>
  <c r="D163" i="18"/>
  <c r="F162" i="18"/>
  <c r="F118" i="18"/>
  <c r="D119" i="18"/>
  <c r="F163" i="18"/>
  <c r="D164" i="18"/>
  <c r="U89" i="18"/>
  <c r="S89" i="18"/>
  <c r="Q89" i="18"/>
  <c r="O89" i="18"/>
  <c r="M89" i="18"/>
  <c r="R89" i="18"/>
  <c r="N89" i="18"/>
  <c r="I88" i="18"/>
  <c r="P89" i="18"/>
  <c r="T89" i="18"/>
  <c r="F119" i="18"/>
  <c r="D120" i="18"/>
  <c r="F76" i="18"/>
  <c r="D77" i="18"/>
  <c r="F77" i="18"/>
  <c r="D78" i="18"/>
  <c r="F120" i="18"/>
  <c r="D121" i="18"/>
  <c r="U88" i="18"/>
  <c r="S88" i="18"/>
  <c r="Q88" i="18"/>
  <c r="O88" i="18"/>
  <c r="M88" i="18"/>
  <c r="T88" i="18"/>
  <c r="P88" i="18"/>
  <c r="N88" i="18"/>
  <c r="I87" i="18"/>
  <c r="R88" i="18"/>
  <c r="D165" i="18"/>
  <c r="F165" i="18"/>
  <c r="F164" i="18"/>
  <c r="U87" i="18"/>
  <c r="S87" i="18"/>
  <c r="Q87" i="18"/>
  <c r="O87" i="18"/>
  <c r="M87" i="18"/>
  <c r="R87" i="18"/>
  <c r="N87" i="18"/>
  <c r="I86" i="18"/>
  <c r="P87" i="18"/>
  <c r="T87" i="18"/>
  <c r="F121" i="18"/>
  <c r="D122" i="18"/>
  <c r="F122" i="18"/>
  <c r="F78" i="18"/>
  <c r="D79" i="18"/>
  <c r="F79" i="18"/>
  <c r="U86" i="18"/>
  <c r="S86" i="18"/>
  <c r="Q86" i="18"/>
  <c r="O86" i="18"/>
  <c r="M86" i="18"/>
  <c r="T86" i="18"/>
  <c r="P86" i="18"/>
  <c r="R86" i="18"/>
  <c r="N86" i="18"/>
  <c r="I85" i="18"/>
  <c r="U85" i="18"/>
  <c r="S85" i="18"/>
  <c r="Q85" i="18"/>
  <c r="O85" i="18"/>
  <c r="M85" i="18"/>
  <c r="R85" i="18"/>
  <c r="N85" i="18"/>
  <c r="I84" i="18"/>
  <c r="T85" i="18"/>
  <c r="P85" i="18"/>
  <c r="U84" i="18"/>
  <c r="S84" i="18"/>
  <c r="Q84" i="18"/>
  <c r="O84" i="18"/>
  <c r="M84" i="18"/>
  <c r="I83" i="18"/>
  <c r="T84" i="18"/>
  <c r="P84" i="18"/>
  <c r="R84" i="18"/>
  <c r="N84" i="18"/>
  <c r="T83" i="18"/>
  <c r="R83" i="18"/>
  <c r="P83" i="18"/>
  <c r="N83" i="18"/>
  <c r="S83" i="18"/>
  <c r="O83" i="18"/>
  <c r="U83" i="18"/>
  <c r="M83" i="18"/>
  <c r="I82" i="18"/>
  <c r="Q83" i="18"/>
  <c r="U82" i="18"/>
  <c r="U123" i="18"/>
  <c r="F20" i="18"/>
  <c r="G20" i="18"/>
  <c r="S82" i="18"/>
  <c r="S123" i="18"/>
  <c r="F22" i="18"/>
  <c r="G22" i="18"/>
  <c r="Q82" i="18"/>
  <c r="Q123" i="18"/>
  <c r="F24" i="18"/>
  <c r="G24" i="18"/>
  <c r="O82" i="18"/>
  <c r="O123" i="18"/>
  <c r="F26" i="18"/>
  <c r="G26" i="18"/>
  <c r="M82" i="18"/>
  <c r="M123" i="18"/>
  <c r="F28" i="18"/>
  <c r="G28" i="18"/>
  <c r="R82" i="18"/>
  <c r="R123" i="18"/>
  <c r="F23" i="18"/>
  <c r="G23" i="18"/>
  <c r="N82" i="18"/>
  <c r="N123" i="18"/>
  <c r="F27" i="18"/>
  <c r="G27" i="18"/>
  <c r="P82" i="18"/>
  <c r="P123" i="18"/>
  <c r="F25" i="18"/>
  <c r="G25" i="18"/>
  <c r="T82" i="18"/>
  <c r="T123" i="18"/>
  <c r="F21" i="18"/>
  <c r="G21" i="18"/>
  <c r="F254" i="18"/>
  <c r="G156" i="18"/>
  <c r="H156" i="18"/>
  <c r="H70" i="18"/>
  <c r="G70" i="18"/>
  <c r="F266" i="18"/>
  <c r="F259" i="18"/>
  <c r="F256" i="18"/>
  <c r="G157" i="18"/>
  <c r="H157" i="18"/>
  <c r="F255" i="18"/>
  <c r="F260" i="18"/>
  <c r="F268" i="18"/>
  <c r="F258" i="18"/>
  <c r="F264" i="18"/>
  <c r="F263" i="18"/>
  <c r="F253" i="18"/>
  <c r="F262" i="18"/>
  <c r="I157" i="18"/>
  <c r="H71" i="18"/>
  <c r="F261" i="18"/>
  <c r="F265" i="18"/>
  <c r="F267" i="18"/>
  <c r="F269" i="18"/>
  <c r="F257" i="18"/>
  <c r="J34" i="18"/>
  <c r="J35" i="18"/>
  <c r="F252" i="18"/>
  <c r="F270" i="18"/>
  <c r="I252" i="18"/>
  <c r="O157" i="18"/>
  <c r="N157" i="18"/>
  <c r="M157" i="18"/>
  <c r="P157" i="18"/>
  <c r="S157" i="18"/>
  <c r="Q157" i="18"/>
  <c r="T157" i="18"/>
  <c r="U157" i="18"/>
  <c r="I156" i="18"/>
  <c r="R157" i="18"/>
  <c r="I71" i="18"/>
  <c r="G71" i="18"/>
  <c r="G252" i="18"/>
  <c r="S71" i="18"/>
  <c r="U71" i="18"/>
  <c r="N71" i="18"/>
  <c r="T71" i="18"/>
  <c r="P71" i="18"/>
  <c r="Q71" i="18"/>
  <c r="O71" i="18"/>
  <c r="I70" i="18"/>
  <c r="M71" i="18"/>
  <c r="R71" i="18"/>
  <c r="U156" i="18"/>
  <c r="Q156" i="18"/>
  <c r="N156" i="18"/>
  <c r="R156" i="18"/>
  <c r="O156" i="18"/>
  <c r="M156" i="18"/>
  <c r="I155" i="18"/>
  <c r="P156" i="18"/>
  <c r="T156" i="18"/>
  <c r="S156" i="18"/>
  <c r="D34" i="18"/>
  <c r="J33" i="18"/>
  <c r="G250" i="18"/>
  <c r="I243" i="18"/>
  <c r="H246" i="18"/>
  <c r="I251" i="18"/>
  <c r="G239" i="18"/>
  <c r="H242" i="18"/>
  <c r="G251" i="18"/>
  <c r="H241" i="18"/>
  <c r="I245" i="18"/>
  <c r="H239" i="18"/>
  <c r="H247" i="18"/>
  <c r="E270" i="18"/>
  <c r="G247" i="18"/>
  <c r="G243" i="18"/>
  <c r="G248" i="18"/>
  <c r="G242" i="18"/>
  <c r="H250" i="18"/>
  <c r="G244" i="18"/>
  <c r="I250" i="18"/>
  <c r="I29" i="18"/>
  <c r="J29" i="18"/>
  <c r="I240" i="18"/>
  <c r="H244" i="18"/>
  <c r="G246" i="18"/>
  <c r="G245" i="18"/>
  <c r="I239" i="18"/>
  <c r="I249" i="18"/>
  <c r="I242" i="18"/>
  <c r="I248" i="18"/>
  <c r="H249" i="18"/>
  <c r="H251" i="18"/>
  <c r="I241" i="18"/>
  <c r="H243" i="18"/>
  <c r="G240" i="18"/>
  <c r="G241" i="18"/>
  <c r="I246" i="18"/>
  <c r="H245" i="18"/>
  <c r="I247" i="18"/>
  <c r="G249" i="18"/>
  <c r="H248" i="18"/>
  <c r="I244" i="18"/>
  <c r="H240" i="18"/>
  <c r="I266" i="18"/>
  <c r="H266" i="18"/>
  <c r="I254" i="18"/>
  <c r="G266" i="18"/>
  <c r="G254" i="18"/>
  <c r="H254" i="18"/>
  <c r="H256" i="18"/>
  <c r="I259" i="18"/>
  <c r="H259" i="18"/>
  <c r="I256" i="18"/>
  <c r="G256" i="18"/>
  <c r="G259" i="18"/>
  <c r="I255" i="18"/>
  <c r="G255" i="18"/>
  <c r="H255" i="18"/>
  <c r="I268" i="18"/>
  <c r="G264" i="18"/>
  <c r="I253" i="18"/>
  <c r="I262" i="18"/>
  <c r="I261" i="18"/>
  <c r="G265" i="18"/>
  <c r="H267" i="18"/>
  <c r="I257" i="18"/>
  <c r="G268" i="18"/>
  <c r="H263" i="18"/>
  <c r="I267" i="18"/>
  <c r="H269" i="18"/>
  <c r="I263" i="18"/>
  <c r="G269" i="18"/>
  <c r="G258" i="18"/>
  <c r="H264" i="18"/>
  <c r="I265" i="18"/>
  <c r="H268" i="18"/>
  <c r="I264" i="18"/>
  <c r="G263" i="18"/>
  <c r="G262" i="18"/>
  <c r="H265" i="18"/>
  <c r="G260" i="18"/>
  <c r="G267" i="18"/>
  <c r="H260" i="18"/>
  <c r="I258" i="18"/>
  <c r="G253" i="18"/>
  <c r="H261" i="18"/>
  <c r="I269" i="18"/>
  <c r="H258" i="18"/>
  <c r="G261" i="18"/>
  <c r="G257" i="18"/>
  <c r="I260" i="18"/>
  <c r="H253" i="18"/>
  <c r="H262" i="18"/>
  <c r="H257" i="18"/>
  <c r="D35" i="18"/>
  <c r="H252" i="18"/>
  <c r="G270" i="18"/>
  <c r="J30" i="18"/>
  <c r="Q155" i="18"/>
  <c r="P155" i="18"/>
  <c r="R155" i="18"/>
  <c r="U155" i="18"/>
  <c r="T155" i="18"/>
  <c r="I154" i="18"/>
  <c r="S155" i="18"/>
  <c r="N155" i="18"/>
  <c r="O155" i="18"/>
  <c r="M155" i="18"/>
  <c r="S70" i="18"/>
  <c r="P70" i="18"/>
  <c r="M70" i="18"/>
  <c r="N70" i="18"/>
  <c r="Q70" i="18"/>
  <c r="R70" i="18"/>
  <c r="I69" i="18"/>
  <c r="O70" i="18"/>
  <c r="T70" i="18"/>
  <c r="U70" i="18"/>
  <c r="O69" i="18"/>
  <c r="R69" i="18"/>
  <c r="N69" i="18"/>
  <c r="Q69" i="18"/>
  <c r="I68" i="18"/>
  <c r="T69" i="18"/>
  <c r="U69" i="18"/>
  <c r="S69" i="18"/>
  <c r="P69" i="18"/>
  <c r="M69" i="18"/>
  <c r="I270" i="18"/>
  <c r="J32" i="18"/>
  <c r="N154" i="18"/>
  <c r="S154" i="18"/>
  <c r="P154" i="18"/>
  <c r="M154" i="18"/>
  <c r="U154" i="18"/>
  <c r="T154" i="18"/>
  <c r="Q154" i="18"/>
  <c r="R154" i="18"/>
  <c r="I153" i="18"/>
  <c r="O154" i="18"/>
  <c r="H270" i="18"/>
  <c r="J31" i="18"/>
  <c r="S153" i="18"/>
  <c r="O153" i="18"/>
  <c r="U153" i="18"/>
  <c r="R153" i="18"/>
  <c r="I152" i="18"/>
  <c r="N153" i="18"/>
  <c r="T153" i="18"/>
  <c r="Q153" i="18"/>
  <c r="P153" i="18"/>
  <c r="M153" i="18"/>
  <c r="Q68" i="18"/>
  <c r="O68" i="18"/>
  <c r="N68" i="18"/>
  <c r="P68" i="18"/>
  <c r="U68" i="18"/>
  <c r="S68" i="18"/>
  <c r="R68" i="18"/>
  <c r="M68" i="18"/>
  <c r="T68" i="18"/>
  <c r="I67" i="18"/>
  <c r="R67" i="18"/>
  <c r="O67" i="18"/>
  <c r="T67" i="18"/>
  <c r="S67" i="18"/>
  <c r="I66" i="18"/>
  <c r="M67" i="18"/>
  <c r="N67" i="18"/>
  <c r="U67" i="18"/>
  <c r="P67" i="18"/>
  <c r="Q67" i="18"/>
  <c r="M152" i="18"/>
  <c r="O152" i="18"/>
  <c r="R152" i="18"/>
  <c r="P152" i="18"/>
  <c r="I151" i="18"/>
  <c r="Q152" i="18"/>
  <c r="N152" i="18"/>
  <c r="T152" i="18"/>
  <c r="U152" i="18"/>
  <c r="S152" i="18"/>
  <c r="Q66" i="18"/>
  <c r="M66" i="18"/>
  <c r="R66" i="18"/>
  <c r="T66" i="18"/>
  <c r="I65" i="18"/>
  <c r="O66" i="18"/>
  <c r="U66" i="18"/>
  <c r="P66" i="18"/>
  <c r="S66" i="18"/>
  <c r="N66" i="18"/>
  <c r="P151" i="18"/>
  <c r="O151" i="18"/>
  <c r="I150" i="18"/>
  <c r="S151" i="18"/>
  <c r="T151" i="18"/>
  <c r="M151" i="18"/>
  <c r="N151" i="18"/>
  <c r="Q151" i="18"/>
  <c r="R151" i="18"/>
  <c r="U151" i="18"/>
  <c r="O150" i="18"/>
  <c r="Q150" i="18"/>
  <c r="I149" i="18"/>
  <c r="R150" i="18"/>
  <c r="T150" i="18"/>
  <c r="U150" i="18"/>
  <c r="P150" i="18"/>
  <c r="M150" i="18"/>
  <c r="S150" i="18"/>
  <c r="N150" i="18"/>
  <c r="T65" i="18"/>
  <c r="N65" i="18"/>
  <c r="I64" i="18"/>
  <c r="O65" i="18"/>
  <c r="U65" i="18"/>
  <c r="P65" i="18"/>
  <c r="R65" i="18"/>
  <c r="Q65" i="18"/>
  <c r="S65" i="18"/>
  <c r="M65" i="18"/>
  <c r="U64" i="18"/>
  <c r="I63" i="18"/>
  <c r="M64" i="18"/>
  <c r="Q64" i="18"/>
  <c r="N64" i="18"/>
  <c r="P64" i="18"/>
  <c r="T64" i="18"/>
  <c r="R64" i="18"/>
  <c r="O64" i="18"/>
  <c r="S64" i="18"/>
  <c r="Q149" i="18"/>
  <c r="T149" i="18"/>
  <c r="N149" i="18"/>
  <c r="O149" i="18"/>
  <c r="R149" i="18"/>
  <c r="U149" i="18"/>
  <c r="P149" i="18"/>
  <c r="S149" i="18"/>
  <c r="M149" i="18"/>
  <c r="I148" i="18"/>
  <c r="O63" i="18"/>
  <c r="S63" i="18"/>
  <c r="T63" i="18"/>
  <c r="U63" i="18"/>
  <c r="N63" i="18"/>
  <c r="I62" i="18"/>
  <c r="Q63" i="18"/>
  <c r="R63" i="18"/>
  <c r="P63" i="18"/>
  <c r="M63" i="18"/>
  <c r="Q148" i="18"/>
  <c r="P148" i="18"/>
  <c r="T148" i="18"/>
  <c r="O148" i="18"/>
  <c r="M148" i="18"/>
  <c r="U148" i="18"/>
  <c r="S148" i="18"/>
  <c r="I147" i="18"/>
  <c r="N148" i="18"/>
  <c r="R148" i="18"/>
  <c r="S147" i="18"/>
  <c r="P147" i="18"/>
  <c r="M147" i="18"/>
  <c r="R147" i="18"/>
  <c r="Q147" i="18"/>
  <c r="I146" i="18"/>
  <c r="T147" i="18"/>
  <c r="U147" i="18"/>
  <c r="N147" i="18"/>
  <c r="O147" i="18"/>
  <c r="S62" i="18"/>
  <c r="O62" i="18"/>
  <c r="P62" i="18"/>
  <c r="R62" i="18"/>
  <c r="Q62" i="18"/>
  <c r="T62" i="18"/>
  <c r="I61" i="18"/>
  <c r="U62" i="18"/>
  <c r="M62" i="18"/>
  <c r="N62" i="18"/>
  <c r="T61" i="18"/>
  <c r="M61" i="18"/>
  <c r="P61" i="18"/>
  <c r="O61" i="18"/>
  <c r="Q61" i="18"/>
  <c r="S61" i="18"/>
  <c r="U61" i="18"/>
  <c r="R61" i="18"/>
  <c r="N61" i="18"/>
  <c r="I60" i="18"/>
  <c r="T146" i="18"/>
  <c r="P146" i="18"/>
  <c r="O146" i="18"/>
  <c r="R146" i="18"/>
  <c r="N146" i="18"/>
  <c r="M146" i="18"/>
  <c r="U146" i="18"/>
  <c r="Q146" i="18"/>
  <c r="I145" i="18"/>
  <c r="S146" i="18"/>
  <c r="P60" i="18"/>
  <c r="U60" i="18"/>
  <c r="R60" i="18"/>
  <c r="Q60" i="18"/>
  <c r="T60" i="18"/>
  <c r="M60" i="18"/>
  <c r="S60" i="18"/>
  <c r="N60" i="18"/>
  <c r="O60" i="18"/>
  <c r="I59" i="18"/>
  <c r="N145" i="18"/>
  <c r="U145" i="18"/>
  <c r="S145" i="18"/>
  <c r="T145" i="18"/>
  <c r="I144" i="18"/>
  <c r="R145" i="18"/>
  <c r="Q145" i="18"/>
  <c r="P145" i="18"/>
  <c r="O145" i="18"/>
  <c r="M145" i="18"/>
  <c r="Q144" i="18"/>
  <c r="P144" i="18"/>
  <c r="O144" i="18"/>
  <c r="U144" i="18"/>
  <c r="I143" i="18"/>
  <c r="T144" i="18"/>
  <c r="S144" i="18"/>
  <c r="N144" i="18"/>
  <c r="R144" i="18"/>
  <c r="M144" i="18"/>
  <c r="O59" i="18"/>
  <c r="S59" i="18"/>
  <c r="M59" i="18"/>
  <c r="Q59" i="18"/>
  <c r="I58" i="18"/>
  <c r="P59" i="18"/>
  <c r="T59" i="18"/>
  <c r="N59" i="18"/>
  <c r="U59" i="18"/>
  <c r="R59" i="18"/>
  <c r="M143" i="18"/>
  <c r="S143" i="18"/>
  <c r="I142" i="18"/>
  <c r="P143" i="18"/>
  <c r="O143" i="18"/>
  <c r="Q143" i="18"/>
  <c r="T143" i="18"/>
  <c r="R143" i="18"/>
  <c r="U143" i="18"/>
  <c r="N143" i="18"/>
  <c r="Q58" i="18"/>
  <c r="R58" i="18"/>
  <c r="S58" i="18"/>
  <c r="M58" i="18"/>
  <c r="I57" i="18"/>
  <c r="T58" i="18"/>
  <c r="P58" i="18"/>
  <c r="N58" i="18"/>
  <c r="O58" i="18"/>
  <c r="U58" i="18"/>
  <c r="R57" i="18"/>
  <c r="T57" i="18"/>
  <c r="I56" i="18"/>
  <c r="M57" i="18"/>
  <c r="S57" i="18"/>
  <c r="Q57" i="18"/>
  <c r="O57" i="18"/>
  <c r="N57" i="18"/>
  <c r="P57" i="18"/>
  <c r="U57" i="18"/>
  <c r="R142" i="18"/>
  <c r="T142" i="18"/>
  <c r="I141" i="18"/>
  <c r="O142" i="18"/>
  <c r="U142" i="18"/>
  <c r="P142" i="18"/>
  <c r="Q142" i="18"/>
  <c r="S142" i="18"/>
  <c r="M142" i="18"/>
  <c r="N142" i="18"/>
  <c r="O141" i="18"/>
  <c r="U141" i="18"/>
  <c r="M141" i="18"/>
  <c r="T141" i="18"/>
  <c r="P141" i="18"/>
  <c r="R141" i="18"/>
  <c r="S141" i="18"/>
  <c r="N141" i="18"/>
  <c r="I140" i="18"/>
  <c r="Q141" i="18"/>
  <c r="M56" i="18"/>
  <c r="I55" i="18"/>
  <c r="P56" i="18"/>
  <c r="T56" i="18"/>
  <c r="N56" i="18"/>
  <c r="S56" i="18"/>
  <c r="U56" i="18"/>
  <c r="O56" i="18"/>
  <c r="Q56" i="18"/>
  <c r="R56" i="18"/>
  <c r="M55" i="18"/>
  <c r="R55" i="18"/>
  <c r="Q55" i="18"/>
  <c r="P55" i="18"/>
  <c r="T55" i="18"/>
  <c r="O55" i="18"/>
  <c r="U55" i="18"/>
  <c r="I54" i="18"/>
  <c r="N55" i="18"/>
  <c r="S55" i="18"/>
  <c r="T140" i="18"/>
  <c r="P140" i="18"/>
  <c r="R140" i="18"/>
  <c r="Q140" i="18"/>
  <c r="O140" i="18"/>
  <c r="I139" i="18"/>
  <c r="N140" i="18"/>
  <c r="S140" i="18"/>
  <c r="U140" i="18"/>
  <c r="M140" i="18"/>
  <c r="M139" i="18"/>
  <c r="O139" i="18"/>
  <c r="S139" i="18"/>
  <c r="N139" i="18"/>
  <c r="Q139" i="18"/>
  <c r="I138" i="18"/>
  <c r="T139" i="18"/>
  <c r="U139" i="18"/>
  <c r="R139" i="18"/>
  <c r="P139" i="18"/>
  <c r="U54" i="18"/>
  <c r="N54" i="18"/>
  <c r="R54" i="18"/>
  <c r="Q54" i="18"/>
  <c r="S54" i="18"/>
  <c r="T54" i="18"/>
  <c r="I53" i="18"/>
  <c r="O54" i="18"/>
  <c r="M54" i="18"/>
  <c r="P54" i="18"/>
  <c r="S138" i="18"/>
  <c r="P138" i="18"/>
  <c r="M138" i="18"/>
  <c r="R138" i="18"/>
  <c r="Q138" i="18"/>
  <c r="N138" i="18"/>
  <c r="O138" i="18"/>
  <c r="U138" i="18"/>
  <c r="T138" i="18"/>
  <c r="I137" i="18"/>
  <c r="U53" i="18"/>
  <c r="O53" i="18"/>
  <c r="Q53" i="18"/>
  <c r="T53" i="18"/>
  <c r="N53" i="18"/>
  <c r="R53" i="18"/>
  <c r="I52" i="18"/>
  <c r="S53" i="18"/>
  <c r="P53" i="18"/>
  <c r="M53" i="18"/>
  <c r="P137" i="18"/>
  <c r="O137" i="18"/>
  <c r="Q137" i="18"/>
  <c r="R137" i="18"/>
  <c r="N137" i="18"/>
  <c r="I136" i="18"/>
  <c r="U137" i="18"/>
  <c r="M137" i="18"/>
  <c r="S137" i="18"/>
  <c r="T137" i="18"/>
  <c r="S52" i="18"/>
  <c r="U52" i="18"/>
  <c r="O52" i="18"/>
  <c r="Q52" i="18"/>
  <c r="N52" i="18"/>
  <c r="R52" i="18"/>
  <c r="P52" i="18"/>
  <c r="I51" i="18"/>
  <c r="M52" i="18"/>
  <c r="T52" i="18"/>
  <c r="U51" i="18"/>
  <c r="T51" i="18"/>
  <c r="M51" i="18"/>
  <c r="O51" i="18"/>
  <c r="I50" i="18"/>
  <c r="N51" i="18"/>
  <c r="P51" i="18"/>
  <c r="Q51" i="18"/>
  <c r="S51" i="18"/>
  <c r="R51" i="18"/>
  <c r="M136" i="18"/>
  <c r="Q136" i="18"/>
  <c r="P136" i="18"/>
  <c r="N136" i="18"/>
  <c r="I135" i="18"/>
  <c r="R136" i="18"/>
  <c r="S136" i="18"/>
  <c r="U136" i="18"/>
  <c r="O136" i="18"/>
  <c r="T136" i="18"/>
  <c r="Q50" i="18"/>
  <c r="P50" i="18"/>
  <c r="S50" i="18"/>
  <c r="I49" i="18"/>
  <c r="T50" i="18"/>
  <c r="R50" i="18"/>
  <c r="O50" i="18"/>
  <c r="U50" i="18"/>
  <c r="M50" i="18"/>
  <c r="N50" i="18"/>
  <c r="S135" i="18"/>
  <c r="P135" i="18"/>
  <c r="R135" i="18"/>
  <c r="I134" i="18"/>
  <c r="Q135" i="18"/>
  <c r="M135" i="18"/>
  <c r="T135" i="18"/>
  <c r="O135" i="18"/>
  <c r="U135" i="18"/>
  <c r="N135" i="18"/>
  <c r="M134" i="18"/>
  <c r="I133" i="18"/>
  <c r="R134" i="18"/>
  <c r="T134" i="18"/>
  <c r="N134" i="18"/>
  <c r="U134" i="18"/>
  <c r="P134" i="18"/>
  <c r="O134" i="18"/>
  <c r="Q134" i="18"/>
  <c r="S134" i="18"/>
  <c r="U49" i="18"/>
  <c r="P49" i="18"/>
  <c r="I48" i="18"/>
  <c r="S49" i="18"/>
  <c r="R49" i="18"/>
  <c r="M49" i="18"/>
  <c r="Q49" i="18"/>
  <c r="O49" i="18"/>
  <c r="N49" i="18"/>
  <c r="T49" i="18"/>
  <c r="R48" i="18"/>
  <c r="I47" i="18"/>
  <c r="S48" i="18"/>
  <c r="T48" i="18"/>
  <c r="Q48" i="18"/>
  <c r="O48" i="18"/>
  <c r="N48" i="18"/>
  <c r="P48" i="18"/>
  <c r="U48" i="18"/>
  <c r="M48" i="18"/>
  <c r="Q133" i="18"/>
  <c r="T133" i="18"/>
  <c r="M133" i="18"/>
  <c r="N133" i="18"/>
  <c r="S133" i="18"/>
  <c r="U133" i="18"/>
  <c r="I132" i="18"/>
  <c r="P133" i="18"/>
  <c r="O133" i="18"/>
  <c r="R133" i="18"/>
  <c r="R47" i="18"/>
  <c r="Q47" i="18"/>
  <c r="P47" i="18"/>
  <c r="S47" i="18"/>
  <c r="T47" i="18"/>
  <c r="N47" i="18"/>
  <c r="I46" i="18"/>
  <c r="M47" i="18"/>
  <c r="O47" i="18"/>
  <c r="U47" i="18"/>
  <c r="T132" i="18"/>
  <c r="N132" i="18"/>
  <c r="M132" i="18"/>
  <c r="R132" i="18"/>
  <c r="U132" i="18"/>
  <c r="S132" i="18"/>
  <c r="Q132" i="18"/>
  <c r="I131" i="18"/>
  <c r="P132" i="18"/>
  <c r="O132" i="18"/>
  <c r="P46" i="18"/>
  <c r="R46" i="18"/>
  <c r="Q46" i="18"/>
  <c r="S46" i="18"/>
  <c r="N46" i="18"/>
  <c r="T46" i="18"/>
  <c r="M46" i="18"/>
  <c r="I45" i="18"/>
  <c r="U46" i="18"/>
  <c r="O46" i="18"/>
  <c r="U131" i="18"/>
  <c r="N131" i="18"/>
  <c r="S131" i="18"/>
  <c r="R131" i="18"/>
  <c r="Q131" i="18"/>
  <c r="M131" i="18"/>
  <c r="P131" i="18"/>
  <c r="I130" i="18"/>
  <c r="O131" i="18"/>
  <c r="T131" i="18"/>
  <c r="T130" i="18"/>
  <c r="N130" i="18"/>
  <c r="R130" i="18"/>
  <c r="U130" i="18"/>
  <c r="P130" i="18"/>
  <c r="Q130" i="18"/>
  <c r="S130" i="18"/>
  <c r="M130" i="18"/>
  <c r="I129" i="18"/>
  <c r="O130" i="18"/>
  <c r="U45" i="18"/>
  <c r="O45" i="18"/>
  <c r="Q45" i="18"/>
  <c r="N45" i="18"/>
  <c r="T45" i="18"/>
  <c r="R45" i="18"/>
  <c r="M45" i="18"/>
  <c r="I44" i="18"/>
  <c r="P45" i="18"/>
  <c r="S45" i="18"/>
  <c r="N129" i="18"/>
  <c r="O129" i="18"/>
  <c r="Q129" i="18"/>
  <c r="T129" i="18"/>
  <c r="I128" i="18"/>
  <c r="P129" i="18"/>
  <c r="U129" i="18"/>
  <c r="S129" i="18"/>
  <c r="R129" i="18"/>
  <c r="M129" i="18"/>
  <c r="S44" i="18"/>
  <c r="T44" i="18"/>
  <c r="P44" i="18"/>
  <c r="N44" i="18"/>
  <c r="Q44" i="18"/>
  <c r="R44" i="18"/>
  <c r="O44" i="18"/>
  <c r="M44" i="18"/>
  <c r="U44" i="18"/>
  <c r="I43" i="18"/>
  <c r="P128" i="18"/>
  <c r="T128" i="18"/>
  <c r="N128" i="18"/>
  <c r="U128" i="18"/>
  <c r="I127" i="18"/>
  <c r="R128" i="18"/>
  <c r="O128" i="18"/>
  <c r="S128" i="18"/>
  <c r="Q128" i="18"/>
  <c r="M128" i="18"/>
  <c r="S43" i="18"/>
  <c r="N43" i="18"/>
  <c r="M43" i="18"/>
  <c r="U43" i="18"/>
  <c r="I42" i="18"/>
  <c r="P43" i="18"/>
  <c r="R43" i="18"/>
  <c r="Q43" i="18"/>
  <c r="O43" i="18"/>
  <c r="T43" i="18"/>
  <c r="R42" i="18"/>
  <c r="P42" i="18"/>
  <c r="U42" i="18"/>
  <c r="I41" i="18"/>
  <c r="Q42" i="18"/>
  <c r="S42" i="18"/>
  <c r="N42" i="18"/>
  <c r="O42" i="18"/>
  <c r="T42" i="18"/>
  <c r="M42" i="18"/>
  <c r="P127" i="18"/>
  <c r="N127" i="18"/>
  <c r="S127" i="18"/>
  <c r="I126" i="18"/>
  <c r="U127" i="18"/>
  <c r="R127" i="18"/>
  <c r="T127" i="18"/>
  <c r="Q127" i="18"/>
  <c r="O127" i="18"/>
  <c r="M127" i="18"/>
  <c r="S41" i="18"/>
  <c r="M41" i="18"/>
  <c r="I40" i="18"/>
  <c r="T41" i="18"/>
  <c r="N41" i="18"/>
  <c r="O41" i="18"/>
  <c r="Q41" i="18"/>
  <c r="U41" i="18"/>
  <c r="R41" i="18"/>
  <c r="P41" i="18"/>
  <c r="O126" i="18"/>
  <c r="I125" i="18"/>
  <c r="N126" i="18"/>
  <c r="M126" i="18"/>
  <c r="P126" i="18"/>
  <c r="U126" i="18"/>
  <c r="Q126" i="18"/>
  <c r="R126" i="18"/>
  <c r="T126" i="18"/>
  <c r="S126" i="18"/>
  <c r="U125" i="18"/>
  <c r="U166" i="18"/>
  <c r="I20" i="18"/>
  <c r="J20" i="18"/>
  <c r="N125" i="18"/>
  <c r="N166" i="18"/>
  <c r="I27" i="18"/>
  <c r="J27" i="18"/>
  <c r="M125" i="18"/>
  <c r="M166" i="18"/>
  <c r="I28" i="18"/>
  <c r="J28" i="18"/>
  <c r="O125" i="18"/>
  <c r="O166" i="18"/>
  <c r="I26" i="18"/>
  <c r="J26" i="18"/>
  <c r="T125" i="18"/>
  <c r="T166" i="18"/>
  <c r="I21" i="18"/>
  <c r="J21" i="18"/>
  <c r="Q125" i="18"/>
  <c r="Q166" i="18"/>
  <c r="I24" i="18"/>
  <c r="J24" i="18"/>
  <c r="P125" i="18"/>
  <c r="P166" i="18"/>
  <c r="I25" i="18"/>
  <c r="J25" i="18"/>
  <c r="S125" i="18"/>
  <c r="S166" i="18"/>
  <c r="I22" i="18"/>
  <c r="J22" i="18"/>
  <c r="R125" i="18"/>
  <c r="R166" i="18"/>
  <c r="I23" i="18"/>
  <c r="J23" i="18"/>
  <c r="O40" i="18"/>
  <c r="I39" i="18"/>
  <c r="R40" i="18"/>
  <c r="U40" i="18"/>
  <c r="S40" i="18"/>
  <c r="Q40" i="18"/>
  <c r="P40" i="18"/>
  <c r="M40" i="18"/>
  <c r="T40" i="18"/>
  <c r="N40" i="18"/>
  <c r="S39" i="18"/>
  <c r="S80" i="18"/>
  <c r="C22" i="18"/>
  <c r="D22" i="18"/>
  <c r="M39" i="18"/>
  <c r="M80" i="18"/>
  <c r="C28" i="18"/>
  <c r="D28" i="18"/>
  <c r="P39" i="18"/>
  <c r="P80" i="18"/>
  <c r="C25" i="18"/>
  <c r="D25" i="18"/>
  <c r="Q39" i="18"/>
  <c r="Q80" i="18"/>
  <c r="C24" i="18"/>
  <c r="D24" i="18"/>
  <c r="U39" i="18"/>
  <c r="U80" i="18"/>
  <c r="C20" i="18"/>
  <c r="D20" i="18"/>
  <c r="T39" i="18"/>
  <c r="T80" i="18"/>
  <c r="C21" i="18"/>
  <c r="D21" i="18"/>
  <c r="R39" i="18"/>
  <c r="R80" i="18"/>
  <c r="C23" i="18"/>
  <c r="D23" i="18"/>
  <c r="N39" i="18"/>
  <c r="N80" i="18"/>
  <c r="C27" i="18"/>
  <c r="D27" i="18"/>
  <c r="O39" i="18"/>
  <c r="O80" i="18"/>
  <c r="C26" i="18"/>
  <c r="D26" i="18"/>
</calcChain>
</file>

<file path=xl/sharedStrings.xml><?xml version="1.0" encoding="utf-8"?>
<sst xmlns="http://schemas.openxmlformats.org/spreadsheetml/2006/main" count="247" uniqueCount="80">
  <si>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</si>
  <si>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</si>
  <si>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</si>
  <si>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</si>
  <si>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</si>
  <si>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</si>
  <si>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</si>
  <si>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</si>
  <si>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</si>
  <si>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</si>
  <si>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</si>
  <si>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</si>
  <si>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</si>
  <si>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</si>
  <si>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</si>
  <si>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</si>
  <si>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</si>
  <si>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</si>
  <si>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</si>
  <si>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</si>
  <si>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</si>
  <si>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</si>
  <si>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</si>
  <si>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</si>
  <si>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</si>
  <si>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</si>
  <si>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</si>
  <si>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</si>
  <si>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</si>
  <si>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</si>
  <si>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</si>
  <si>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</si>
  <si>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</si>
  <si>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</si>
  <si>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</si>
  <si>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</si>
  <si>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</si>
  <si>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</si>
  <si>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</si>
  <si>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</si>
  <si>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</si>
  <si>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</si>
  <si>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</si>
  <si>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</si>
  <si>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</si>
  <si>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</si>
  <si>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</si>
  <si>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</si>
  <si>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</si>
  <si>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</si>
  <si>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</si>
  <si>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</si>
  <si>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</si>
  <si>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</si>
  <si>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</si>
  <si>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</si>
  <si>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</si>
  <si>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</si>
  <si>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</si>
  <si>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</si>
  <si>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</si>
  <si>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</si>
  <si>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</si>
  <si>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</si>
  <si>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</si>
  <si>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</si>
  <si>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</si>
  <si>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</si>
  <si>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</si>
  <si>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</si>
  <si>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</si>
  <si>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</si>
  <si>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</si>
  <si>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</si>
  <si>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</si>
  <si>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</si>
  <si>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</si>
  <si>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</si>
  <si>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OP-7</t>
  </si>
  <si>
    <t>Pistoia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</si>
</sst>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8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5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17">
    <xf numFmtId="0" fontId="0" fillId="0" borderId="0" xfId="0"/>
    <xf numFmtId="0" fontId="0" fillId="0" borderId="0" xfId="0" applyAlignment="1"/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15" fillId="2" borderId="0" xfId="0" applyFon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6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</cellXfs>
  <cellStyles count="25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63372745498172"/>
          <c:y val="0.0406779661016949"/>
          <c:w val="0.845364898723467"/>
          <c:h val="0.817453818070641"/>
        </c:manualLayout>
      </c:layout>
      <c:barChart>
        <c:barDir val="col"/>
        <c:grouping val="clustered"/>
        <c:varyColors val="0"/>
        <c:ser>
          <c:idx val="1"/>
          <c:order val="0"/>
          <c:tx>
            <c:v>% Camp. AL-9 S</c:v>
          </c:tx>
          <c:spPr>
            <a:solidFill>
              <a:schemeClr val="accent3"/>
            </a:solidFill>
          </c:spPr>
          <c:invertIfNegative val="0"/>
          <c:val>
            <c:numRef>
              <c:f>'Generale 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4.602510460251046</c:v>
                </c:pt>
                <c:pt idx="7">
                  <c:v>12.55230125523012</c:v>
                </c:pt>
                <c:pt idx="8">
                  <c:v>19.6652719665272</c:v>
                </c:pt>
                <c:pt idx="9">
                  <c:v>22.17573221757322</c:v>
                </c:pt>
                <c:pt idx="10">
                  <c:v>18.41004184100418</c:v>
                </c:pt>
                <c:pt idx="11">
                  <c:v>10.87866108786611</c:v>
                </c:pt>
                <c:pt idx="12">
                  <c:v>4.602510460251046</c:v>
                </c:pt>
                <c:pt idx="13">
                  <c:v>5.02092050209205</c:v>
                </c:pt>
                <c:pt idx="14">
                  <c:v>1.255230125523012</c:v>
                </c:pt>
                <c:pt idx="15">
                  <c:v>0.836820083682008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ser>
          <c:idx val="7"/>
          <c:order val="4"/>
          <c:tx>
            <c:v>% Camp. AL-9 V</c:v>
          </c:tx>
          <c:spPr>
            <a:solidFill>
              <a:schemeClr val="accent2"/>
            </a:solidFill>
          </c:spPr>
          <c:invertIfNegative val="0"/>
          <c:val>
            <c:numRef>
              <c:f>'Generale '!$H$125:$H$165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4.775295803045577</c:v>
                </c:pt>
                <c:pt idx="6">
                  <c:v>14.85647583169735</c:v>
                </c:pt>
                <c:pt idx="7">
                  <c:v>17.50941794450045</c:v>
                </c:pt>
                <c:pt idx="8">
                  <c:v>14.31527564068552</c:v>
                </c:pt>
                <c:pt idx="9">
                  <c:v>10.56932137740755</c:v>
                </c:pt>
                <c:pt idx="10">
                  <c:v>4.131515183672025</c:v>
                </c:pt>
                <c:pt idx="11">
                  <c:v>1.775702587502874</c:v>
                </c:pt>
                <c:pt idx="12">
                  <c:v>2.102898781415256</c:v>
                </c:pt>
                <c:pt idx="13">
                  <c:v>5.185617516492457</c:v>
                </c:pt>
                <c:pt idx="14">
                  <c:v>3.572628711908173</c:v>
                </c:pt>
                <c:pt idx="15">
                  <c:v>2.4831538175837</c:v>
                </c:pt>
                <c:pt idx="16">
                  <c:v>2.960683397888258</c:v>
                </c:pt>
                <c:pt idx="17">
                  <c:v>0.909074830653862</c:v>
                </c:pt>
                <c:pt idx="18">
                  <c:v>1.305247519499124</c:v>
                </c:pt>
                <c:pt idx="19">
                  <c:v>0.923223855255478</c:v>
                </c:pt>
                <c:pt idx="20">
                  <c:v>1.043490564369219</c:v>
                </c:pt>
                <c:pt idx="21">
                  <c:v>1.230965140340638</c:v>
                </c:pt>
                <c:pt idx="22">
                  <c:v>0.466917811853345</c:v>
                </c:pt>
                <c:pt idx="23">
                  <c:v>5.029978245874675</c:v>
                </c:pt>
                <c:pt idx="24">
                  <c:v>1.715569232946004</c:v>
                </c:pt>
                <c:pt idx="25">
                  <c:v>1.294635751047912</c:v>
                </c:pt>
                <c:pt idx="26">
                  <c:v>0.523513910259811</c:v>
                </c:pt>
                <c:pt idx="27">
                  <c:v>0.696839461629614</c:v>
                </c:pt>
                <c:pt idx="28">
                  <c:v>0.502290373357387</c:v>
                </c:pt>
                <c:pt idx="29">
                  <c:v>0.12026670911374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ser>
          <c:idx val="3"/>
          <c:order val="5"/>
          <c:tx>
            <c:v>% Camp. AL-9 Tot</c:v>
          </c:tx>
          <c:spPr>
            <a:solidFill>
              <a:schemeClr val="accent6"/>
            </a:solidFill>
          </c:spPr>
          <c:invertIfNegative val="0"/>
          <c:val>
            <c:numRef>
              <c:f>'Generale '!$H$39:$H$79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2.387647901522789</c:v>
                </c:pt>
                <c:pt idx="6">
                  <c:v>9.729493145974199</c:v>
                </c:pt>
                <c:pt idx="7">
                  <c:v>15.03085959986529</c:v>
                </c:pt>
                <c:pt idx="8">
                  <c:v>16.99027380360636</c:v>
                </c:pt>
                <c:pt idx="9">
                  <c:v>16.37252679749038</c:v>
                </c:pt>
                <c:pt idx="10">
                  <c:v>11.2707785123381</c:v>
                </c:pt>
                <c:pt idx="11">
                  <c:v>6.327181837684492</c:v>
                </c:pt>
                <c:pt idx="12">
                  <c:v>3.352704620833151</c:v>
                </c:pt>
                <c:pt idx="13">
                  <c:v>5.103269009292253</c:v>
                </c:pt>
                <c:pt idx="14">
                  <c:v>2.413929418715592</c:v>
                </c:pt>
                <c:pt idx="15">
                  <c:v>1.659986950632854</c:v>
                </c:pt>
                <c:pt idx="16">
                  <c:v>1.480341698944129</c:v>
                </c:pt>
                <c:pt idx="17">
                  <c:v>0.454537415326931</c:v>
                </c:pt>
                <c:pt idx="18">
                  <c:v>0.652623759749562</c:v>
                </c:pt>
                <c:pt idx="19">
                  <c:v>0.461611927627739</c:v>
                </c:pt>
                <c:pt idx="20">
                  <c:v>0.521745282184609</c:v>
                </c:pt>
                <c:pt idx="21">
                  <c:v>0.615482570170319</c:v>
                </c:pt>
                <c:pt idx="22">
                  <c:v>0.233458905926673</c:v>
                </c:pt>
                <c:pt idx="23">
                  <c:v>2.514989122937337</c:v>
                </c:pt>
                <c:pt idx="24">
                  <c:v>0.857784616473002</c:v>
                </c:pt>
                <c:pt idx="25">
                  <c:v>0.647317875523956</c:v>
                </c:pt>
                <c:pt idx="26">
                  <c:v>0.261756955129906</c:v>
                </c:pt>
                <c:pt idx="27">
                  <c:v>0.348419730814807</c:v>
                </c:pt>
                <c:pt idx="28">
                  <c:v>0.251145186678693</c:v>
                </c:pt>
                <c:pt idx="29">
                  <c:v>0.0601333545568702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9639000"/>
        <c:axId val="551883736"/>
      </c:barChart>
      <c:lineChart>
        <c:grouping val="standard"/>
        <c:varyColors val="0"/>
        <c:ser>
          <c:idx val="0"/>
          <c:order val="1"/>
          <c:tx>
            <c:v>Armour Layer</c:v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'Generale 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'Generale '!$I$82:$I$122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95.39748953974894</c:v>
                </c:pt>
                <c:pt idx="8">
                  <c:v>82.84518828451883</c:v>
                </c:pt>
                <c:pt idx="9">
                  <c:v>63.17991631799163</c:v>
                </c:pt>
                <c:pt idx="10">
                  <c:v>41.00418410041841</c:v>
                </c:pt>
                <c:pt idx="11">
                  <c:v>22.59414225941423</c:v>
                </c:pt>
                <c:pt idx="12">
                  <c:v>11.71548117154812</c:v>
                </c:pt>
                <c:pt idx="13">
                  <c:v>7.112970711297071</c:v>
                </c:pt>
                <c:pt idx="14">
                  <c:v>2.092050209205021</c:v>
                </c:pt>
                <c:pt idx="15">
                  <c:v>0.836820083682008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ser>
          <c:idx val="4"/>
          <c:order val="2"/>
          <c:tx>
            <c:v>SubLayer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'Generale 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'Generale '!$I$125:$I$165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95.22470419695443</c:v>
                </c:pt>
                <c:pt idx="7">
                  <c:v>80.36822836525708</c:v>
                </c:pt>
                <c:pt idx="8">
                  <c:v>62.85881042075663</c:v>
                </c:pt>
                <c:pt idx="9">
                  <c:v>48.54353478007111</c:v>
                </c:pt>
                <c:pt idx="10">
                  <c:v>37.97421340266357</c:v>
                </c:pt>
                <c:pt idx="11">
                  <c:v>33.84269821899154</c:v>
                </c:pt>
                <c:pt idx="12">
                  <c:v>32.06699563148866</c:v>
                </c:pt>
                <c:pt idx="13">
                  <c:v>29.9640968500734</c:v>
                </c:pt>
                <c:pt idx="14">
                  <c:v>24.77847933358095</c:v>
                </c:pt>
                <c:pt idx="15">
                  <c:v>21.20585062167277</c:v>
                </c:pt>
                <c:pt idx="16">
                  <c:v>18.72269680408907</c:v>
                </c:pt>
                <c:pt idx="17">
                  <c:v>15.76201340620081</c:v>
                </c:pt>
                <c:pt idx="18">
                  <c:v>14.85293857554695</c:v>
                </c:pt>
                <c:pt idx="19">
                  <c:v>13.54769105604783</c:v>
                </c:pt>
                <c:pt idx="20">
                  <c:v>12.62446720079235</c:v>
                </c:pt>
                <c:pt idx="21">
                  <c:v>11.58097663642313</c:v>
                </c:pt>
                <c:pt idx="22">
                  <c:v>10.3500114960825</c:v>
                </c:pt>
                <c:pt idx="23">
                  <c:v>9.883093684229144</c:v>
                </c:pt>
                <c:pt idx="24">
                  <c:v>4.853115438354469</c:v>
                </c:pt>
                <c:pt idx="25">
                  <c:v>3.137546205408465</c:v>
                </c:pt>
                <c:pt idx="26">
                  <c:v>1.842910454360553</c:v>
                </c:pt>
                <c:pt idx="27">
                  <c:v>1.319396544100741</c:v>
                </c:pt>
                <c:pt idx="28">
                  <c:v>0.622557082471127</c:v>
                </c:pt>
                <c:pt idx="29">
                  <c:v>0.12026670911374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ser>
          <c:idx val="2"/>
          <c:order val="3"/>
          <c:tx>
            <c:v>Totale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'Generale 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'Generale '!$I$39:$I$79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97.6123520984772</c:v>
                </c:pt>
                <c:pt idx="7">
                  <c:v>87.882858952503</c:v>
                </c:pt>
                <c:pt idx="8">
                  <c:v>72.85199935263772</c:v>
                </c:pt>
                <c:pt idx="9">
                  <c:v>55.86172554903136</c:v>
                </c:pt>
                <c:pt idx="10">
                  <c:v>39.48919875154098</c:v>
                </c:pt>
                <c:pt idx="11">
                  <c:v>28.21842023920288</c:v>
                </c:pt>
                <c:pt idx="12">
                  <c:v>21.89123840151839</c:v>
                </c:pt>
                <c:pt idx="13">
                  <c:v>18.53853378068523</c:v>
                </c:pt>
                <c:pt idx="14">
                  <c:v>13.43526477139298</c:v>
                </c:pt>
                <c:pt idx="15">
                  <c:v>11.0213353526774</c:v>
                </c:pt>
                <c:pt idx="16">
                  <c:v>9.361348402044536</c:v>
                </c:pt>
                <c:pt idx="17">
                  <c:v>7.881006703100406</c:v>
                </c:pt>
                <c:pt idx="18">
                  <c:v>7.426469287773475</c:v>
                </c:pt>
                <c:pt idx="19">
                  <c:v>6.773845528023913</c:v>
                </c:pt>
                <c:pt idx="20">
                  <c:v>6.312233600396174</c:v>
                </c:pt>
                <c:pt idx="21">
                  <c:v>5.790488318211564</c:v>
                </c:pt>
                <c:pt idx="22">
                  <c:v>5.175005748041245</c:v>
                </c:pt>
                <c:pt idx="23">
                  <c:v>4.941546842114572</c:v>
                </c:pt>
                <c:pt idx="24">
                  <c:v>2.426557719177234</c:v>
                </c:pt>
                <c:pt idx="25">
                  <c:v>1.568773102704232</c:v>
                </c:pt>
                <c:pt idx="26">
                  <c:v>0.921455227180276</c:v>
                </c:pt>
                <c:pt idx="27">
                  <c:v>0.65969827205037</c:v>
                </c:pt>
                <c:pt idx="28">
                  <c:v>0.311278541235564</c:v>
                </c:pt>
                <c:pt idx="29">
                  <c:v>0.0601333545568702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9639000"/>
        <c:axId val="551883736"/>
      </c:lineChart>
      <c:catAx>
        <c:axId val="479639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551883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1883736"/>
        <c:scaling>
          <c:orientation val="minMax"/>
          <c:max val="100.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Passante (%)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</c:title>
        <c:numFmt formatCode="0" sourceLinked="0"/>
        <c:majorTickMark val="out"/>
        <c:minorTickMark val="out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479639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0258521319238"/>
          <c:y val="0.0699168751136031"/>
          <c:w val="0.146899280387965"/>
          <c:h val="0.272372243026584"/>
        </c:manualLayout>
      </c:layout>
      <c:overlay val="1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4"/>
  <sheetViews>
    <sheetView tabSelected="1" topLeftCell="A158" workbookViewId="0">
      <selection activeCell="Y277" sqref="Y277"/>
    </sheetView>
  </sheetViews>
  <sheetFormatPr baseColWidth="10" defaultColWidth="8.6640625" defaultRowHeight="12" x14ac:dyDescent="0"/>
  <cols>
    <col min="7" max="7" width="8.6640625" style="1"/>
    <col min="10" max="10" width="13.5" style="12" bestFit="1" customWidth="1"/>
    <col min="13" max="21" width="9.1640625" hidden="1" customWidth="1"/>
    <col min="27" max="28" width="19.5" customWidth="1"/>
    <col min="29" max="29" width="19.5" hidden="1" customWidth="1"/>
    <col min="30" max="30" width="22.1640625" customWidth="1"/>
    <col min="31" max="31" width="9.5" bestFit="1" customWidth="1"/>
  </cols>
  <sheetData>
    <row r="1" spans="1:29" ht="15">
      <c r="A1" s="21"/>
      <c r="B1" s="87" t="s">
        <v>76</v>
      </c>
      <c r="C1" s="88"/>
      <c r="D1" s="88"/>
      <c r="E1" s="88"/>
      <c r="F1" s="88"/>
      <c r="G1" s="88"/>
      <c r="H1" s="88"/>
      <c r="I1" s="88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21"/>
      <c r="W1" s="21"/>
      <c r="X1" s="21"/>
    </row>
    <row r="2" spans="1:29">
      <c r="A2" s="21"/>
      <c r="B2" s="13"/>
      <c r="C2" s="14"/>
      <c r="D2" s="14"/>
      <c r="E2" s="14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21"/>
      <c r="W2" s="21"/>
      <c r="X2" s="21"/>
    </row>
    <row r="3" spans="1:29">
      <c r="A3" s="21"/>
      <c r="B3" s="84" t="s">
        <v>24</v>
      </c>
      <c r="C3" s="85"/>
      <c r="D3" s="89" t="s">
        <v>78</v>
      </c>
      <c r="E3" s="89"/>
      <c r="F3" s="89"/>
      <c r="G3" s="89"/>
      <c r="H3" s="89"/>
      <c r="I3" s="89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21"/>
      <c r="W3" s="21"/>
      <c r="X3" s="21"/>
      <c r="AA3" s="5"/>
      <c r="AB3" s="5"/>
      <c r="AC3" s="5"/>
    </row>
    <row r="4" spans="1:29">
      <c r="A4" s="21"/>
      <c r="B4" s="84" t="s">
        <v>26</v>
      </c>
      <c r="C4" s="85"/>
      <c r="D4" s="90">
        <v>41541</v>
      </c>
      <c r="E4" s="86"/>
      <c r="F4" s="86"/>
      <c r="G4" s="86"/>
      <c r="H4" s="86"/>
      <c r="I4" s="86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21"/>
      <c r="W4" s="21"/>
      <c r="X4" s="21"/>
    </row>
    <row r="5" spans="1:29">
      <c r="A5" s="21"/>
      <c r="B5" s="91" t="s">
        <v>25</v>
      </c>
      <c r="C5" s="92"/>
      <c r="D5" s="93" t="s">
        <v>79</v>
      </c>
      <c r="E5" s="94"/>
      <c r="F5" s="94"/>
      <c r="G5" s="94"/>
      <c r="H5" s="94"/>
      <c r="I5" s="9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21"/>
      <c r="W5" s="21"/>
      <c r="X5" s="21"/>
    </row>
    <row r="6" spans="1:29">
      <c r="A6" s="21"/>
      <c r="B6" s="92"/>
      <c r="C6" s="92"/>
      <c r="D6" s="96"/>
      <c r="E6" s="97"/>
      <c r="F6" s="97"/>
      <c r="G6" s="97"/>
      <c r="H6" s="97"/>
      <c r="I6" s="98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21"/>
      <c r="W6" s="21"/>
      <c r="X6" s="21"/>
    </row>
    <row r="7" spans="1:29">
      <c r="A7" s="21"/>
      <c r="B7" s="92"/>
      <c r="C7" s="92"/>
      <c r="D7" s="96"/>
      <c r="E7" s="97"/>
      <c r="F7" s="97"/>
      <c r="G7" s="97"/>
      <c r="H7" s="97"/>
      <c r="I7" s="98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21"/>
      <c r="W7" s="21"/>
      <c r="X7" s="21"/>
    </row>
    <row r="8" spans="1:29">
      <c r="A8" s="21"/>
      <c r="B8" s="92"/>
      <c r="C8" s="92"/>
      <c r="D8" s="99"/>
      <c r="E8" s="100"/>
      <c r="F8" s="100"/>
      <c r="G8" s="100"/>
      <c r="H8" s="100"/>
      <c r="I8" s="101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1"/>
      <c r="W8" s="21"/>
      <c r="X8" s="21"/>
    </row>
    <row r="9" spans="1:29">
      <c r="A9" s="21"/>
      <c r="B9" s="83" t="s">
        <v>55</v>
      </c>
      <c r="C9" s="83"/>
      <c r="D9" s="83"/>
      <c r="E9" s="83"/>
      <c r="F9" s="83"/>
      <c r="G9" s="83"/>
      <c r="H9" s="83"/>
      <c r="I9" s="83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21"/>
      <c r="W9" s="21"/>
      <c r="X9" s="21"/>
    </row>
    <row r="10" spans="1:29">
      <c r="A10" s="21"/>
      <c r="B10" s="84" t="s">
        <v>28</v>
      </c>
      <c r="C10" s="85"/>
      <c r="D10" s="85"/>
      <c r="E10" s="86" t="s">
        <v>77</v>
      </c>
      <c r="F10" s="86"/>
      <c r="G10" s="86"/>
      <c r="H10" s="86"/>
      <c r="I10" s="86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21"/>
      <c r="W10" s="21"/>
      <c r="X10" s="21"/>
    </row>
    <row r="11" spans="1:29">
      <c r="A11" s="21"/>
      <c r="B11" s="84" t="s">
        <v>27</v>
      </c>
      <c r="C11" s="85"/>
      <c r="D11" s="85"/>
      <c r="E11" s="70"/>
      <c r="F11" s="84" t="s">
        <v>29</v>
      </c>
      <c r="G11" s="85"/>
      <c r="H11" s="85"/>
      <c r="I11" s="70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21"/>
      <c r="W11" s="21"/>
      <c r="X11" s="21"/>
    </row>
    <row r="12" spans="1:29">
      <c r="A12" s="21"/>
      <c r="B12" s="85" t="s">
        <v>30</v>
      </c>
      <c r="C12" s="85"/>
      <c r="D12" s="85"/>
      <c r="E12" s="86">
        <f>J122</f>
        <v>239</v>
      </c>
      <c r="F12" s="86"/>
      <c r="G12" s="86"/>
      <c r="H12" s="86"/>
      <c r="I12" s="86"/>
      <c r="J12" s="74"/>
      <c r="K12" s="15"/>
      <c r="M12" s="15"/>
      <c r="N12" s="15"/>
      <c r="O12" s="15"/>
      <c r="P12" s="15"/>
      <c r="Q12" s="15"/>
      <c r="R12" s="15"/>
      <c r="S12" s="15"/>
      <c r="T12" s="15"/>
      <c r="U12" s="15"/>
      <c r="V12" s="21"/>
      <c r="W12" s="21"/>
      <c r="X12" s="21"/>
    </row>
    <row r="13" spans="1:29">
      <c r="A13" s="21"/>
      <c r="B13" s="106" t="s">
        <v>54</v>
      </c>
      <c r="C13" s="106"/>
      <c r="D13" s="106"/>
      <c r="E13" s="106"/>
      <c r="F13" s="106"/>
      <c r="G13" s="106"/>
      <c r="H13" s="106"/>
      <c r="I13" s="106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21"/>
      <c r="W13" s="21"/>
      <c r="X13" s="21"/>
    </row>
    <row r="14" spans="1:29">
      <c r="A14" s="21"/>
      <c r="B14" s="85" t="s">
        <v>31</v>
      </c>
      <c r="C14" s="85"/>
      <c r="D14" s="85"/>
      <c r="E14" s="82">
        <f>E167</f>
        <v>226164</v>
      </c>
      <c r="F14" s="85" t="s">
        <v>34</v>
      </c>
      <c r="G14" s="85"/>
      <c r="H14" s="85"/>
      <c r="I14" s="70"/>
      <c r="J14" s="15">
        <f>255000-V12</f>
        <v>255000</v>
      </c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21"/>
      <c r="W14" s="21"/>
      <c r="X14" s="21"/>
    </row>
    <row r="15" spans="1:29" ht="13">
      <c r="A15" s="21"/>
      <c r="B15" s="110" t="s">
        <v>33</v>
      </c>
      <c r="C15" s="85"/>
      <c r="D15" s="85"/>
      <c r="E15" s="70">
        <v>-7</v>
      </c>
      <c r="F15" s="85" t="s">
        <v>35</v>
      </c>
      <c r="G15" s="85"/>
      <c r="H15" s="85"/>
      <c r="I15" s="70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21"/>
      <c r="W15" s="21"/>
      <c r="X15" s="21"/>
    </row>
    <row r="16" spans="1:29">
      <c r="A16" s="21"/>
      <c r="B16" s="81" t="s">
        <v>32</v>
      </c>
      <c r="C16" s="70"/>
      <c r="D16" s="111"/>
      <c r="E16" s="111"/>
      <c r="F16" s="85" t="s">
        <v>36</v>
      </c>
      <c r="G16" s="85"/>
      <c r="H16" s="85"/>
      <c r="I16" s="70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21"/>
      <c r="W16" s="21"/>
      <c r="X16" s="21"/>
    </row>
    <row r="17" spans="1:24">
      <c r="A17" s="21"/>
      <c r="B17" s="19"/>
      <c r="C17" s="19"/>
      <c r="D17" s="19"/>
      <c r="E17" s="19"/>
      <c r="F17" s="19"/>
      <c r="G17" s="19"/>
      <c r="H17" s="19"/>
      <c r="I17" s="19"/>
      <c r="J17" s="15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21"/>
      <c r="W17" s="21"/>
      <c r="X17" s="21"/>
    </row>
    <row r="18" spans="1:24">
      <c r="A18" s="21"/>
      <c r="B18" s="102" t="s">
        <v>58</v>
      </c>
      <c r="C18" s="103"/>
      <c r="D18" s="104"/>
      <c r="E18" s="83" t="s">
        <v>56</v>
      </c>
      <c r="F18" s="83"/>
      <c r="G18" s="105"/>
      <c r="H18" s="106" t="s">
        <v>57</v>
      </c>
      <c r="I18" s="107"/>
      <c r="J18" s="108"/>
      <c r="K18" s="21"/>
      <c r="L18" s="21"/>
      <c r="M18" s="21"/>
      <c r="N18" s="21"/>
      <c r="O18" s="21"/>
      <c r="P18" s="21"/>
      <c r="Q18" s="24"/>
      <c r="R18" s="24"/>
      <c r="S18" s="24"/>
      <c r="T18" s="24"/>
      <c r="U18" s="15"/>
      <c r="V18" s="21"/>
      <c r="W18" s="21"/>
      <c r="X18" s="21"/>
    </row>
    <row r="19" spans="1:24" ht="13">
      <c r="A19" s="21"/>
      <c r="B19" s="45"/>
      <c r="C19" s="46" t="s">
        <v>7</v>
      </c>
      <c r="D19" s="39" t="s">
        <v>1</v>
      </c>
      <c r="E19" s="45"/>
      <c r="F19" s="46" t="s">
        <v>7</v>
      </c>
      <c r="G19" s="39" t="s">
        <v>1</v>
      </c>
      <c r="H19" s="45"/>
      <c r="I19" s="46" t="s">
        <v>7</v>
      </c>
      <c r="J19" s="39" t="s">
        <v>1</v>
      </c>
      <c r="K19" s="21"/>
      <c r="L19" s="21"/>
      <c r="M19" s="21"/>
      <c r="N19" s="21"/>
      <c r="O19" s="21"/>
      <c r="P19" s="21"/>
      <c r="Q19" s="47"/>
      <c r="R19" s="47"/>
      <c r="S19" s="47"/>
      <c r="T19" s="47"/>
      <c r="U19" s="15"/>
      <c r="V19" s="21"/>
      <c r="W19" s="21"/>
      <c r="X19" s="21"/>
    </row>
    <row r="20" spans="1:24">
      <c r="A20" s="21"/>
      <c r="B20" s="79" t="s">
        <v>59</v>
      </c>
      <c r="C20" s="49">
        <f>U80</f>
        <v>-2.6923664513483025</v>
      </c>
      <c r="D20" s="52">
        <f>2^(-C20)</f>
        <v>6.463727829750205</v>
      </c>
      <c r="E20" s="79" t="s">
        <v>59</v>
      </c>
      <c r="F20" s="49">
        <f>U123</f>
        <v>-4.3136363636363635</v>
      </c>
      <c r="G20" s="52">
        <f>2^(-F20)</f>
        <v>19.885381890235056</v>
      </c>
      <c r="H20" s="79" t="s">
        <v>59</v>
      </c>
      <c r="I20" s="49">
        <f>U166</f>
        <v>0.87481060606060801</v>
      </c>
      <c r="J20" s="71">
        <f>2^(-I20)</f>
        <v>0.54532545080021921</v>
      </c>
      <c r="K20" s="21"/>
      <c r="L20" s="21"/>
      <c r="M20" s="21"/>
      <c r="N20" s="21"/>
      <c r="O20" s="21"/>
      <c r="P20" s="21"/>
      <c r="Q20" s="44"/>
      <c r="R20" s="44"/>
      <c r="S20" s="44"/>
      <c r="T20" s="44"/>
      <c r="U20" s="15"/>
      <c r="V20" s="21"/>
      <c r="W20" s="21"/>
      <c r="X20" s="21"/>
    </row>
    <row r="21" spans="1:24">
      <c r="A21" s="21"/>
      <c r="B21" s="79" t="s">
        <v>60</v>
      </c>
      <c r="C21" s="49">
        <f>T80</f>
        <v>-3.7512835619616598</v>
      </c>
      <c r="D21" s="52">
        <f t="shared" ref="D21:D29" si="0">2^(-C21)</f>
        <v>13.466318263668997</v>
      </c>
      <c r="E21" s="79" t="s">
        <v>60</v>
      </c>
      <c r="F21" s="49">
        <f>T123</f>
        <v>-4.6969230769230768</v>
      </c>
      <c r="G21" s="52">
        <f>2^(-F21)</f>
        <v>25.936700880146816</v>
      </c>
      <c r="H21" s="79" t="s">
        <v>60</v>
      </c>
      <c r="I21" s="49">
        <f>T166</f>
        <v>-2.0401911589008357</v>
      </c>
      <c r="J21" s="71">
        <f t="shared" ref="J21:J29" si="1">2^(-I21)</f>
        <v>4.1130002482078538</v>
      </c>
      <c r="K21" s="21"/>
      <c r="L21" s="21"/>
      <c r="M21" s="21"/>
      <c r="N21" s="21"/>
      <c r="O21" s="21"/>
      <c r="P21" s="21"/>
      <c r="Q21" s="44"/>
      <c r="R21" s="44"/>
      <c r="S21" s="44"/>
      <c r="T21" s="44"/>
      <c r="U21" s="15"/>
      <c r="V21" s="21"/>
      <c r="W21" s="21"/>
      <c r="X21" s="21"/>
    </row>
    <row r="22" spans="1:24">
      <c r="A22" s="21"/>
      <c r="B22" s="79" t="s">
        <v>61</v>
      </c>
      <c r="C22" s="49">
        <f>S80</f>
        <v>-4.7456671610072849</v>
      </c>
      <c r="D22" s="52">
        <f t="shared" si="0"/>
        <v>26.827991798430244</v>
      </c>
      <c r="E22" s="79" t="s">
        <v>61</v>
      </c>
      <c r="F22" s="49">
        <f>S123</f>
        <v>-5.0653409090909092</v>
      </c>
      <c r="G22" s="52">
        <f t="shared" ref="G22:G29" si="2">2^(-F22)</f>
        <v>33.482629089756607</v>
      </c>
      <c r="H22" s="79" t="s">
        <v>61</v>
      </c>
      <c r="I22" s="49">
        <f>S166</f>
        <v>-3.5213591405184168</v>
      </c>
      <c r="J22" s="71">
        <f t="shared" si="1"/>
        <v>11.482454331564812</v>
      </c>
      <c r="K22" s="21"/>
      <c r="L22" s="21"/>
      <c r="M22" s="21"/>
      <c r="N22" s="21"/>
      <c r="O22" s="21"/>
      <c r="P22" s="21"/>
      <c r="Q22" s="44"/>
      <c r="R22" s="44"/>
      <c r="S22" s="44"/>
      <c r="T22" s="44"/>
      <c r="U22" s="15"/>
      <c r="V22" s="21"/>
      <c r="W22" s="21"/>
      <c r="X22" s="21"/>
    </row>
    <row r="23" spans="1:24">
      <c r="A23" s="21"/>
      <c r="B23" s="79" t="s">
        <v>75</v>
      </c>
      <c r="C23" s="49">
        <f>R80</f>
        <v>-5.3008478852358483</v>
      </c>
      <c r="D23" s="52">
        <f t="shared" si="0"/>
        <v>39.419781791343844</v>
      </c>
      <c r="E23" s="79" t="s">
        <v>75</v>
      </c>
      <c r="F23" s="49">
        <f>R123</f>
        <v>-5.3369318181818182</v>
      </c>
      <c r="G23" s="52">
        <f t="shared" si="2"/>
        <v>40.4181621701673</v>
      </c>
      <c r="H23" s="79" t="s">
        <v>75</v>
      </c>
      <c r="I23" s="49">
        <f>R166</f>
        <v>-5.1400577910958898</v>
      </c>
      <c r="J23" s="71">
        <f t="shared" si="1"/>
        <v>35.262376210688501</v>
      </c>
      <c r="K23" s="21"/>
      <c r="L23" s="21"/>
      <c r="M23" s="21"/>
      <c r="N23" s="21"/>
      <c r="O23" s="21"/>
      <c r="P23" s="21"/>
      <c r="Q23" s="44"/>
      <c r="R23" s="44"/>
      <c r="S23" s="44"/>
      <c r="T23" s="44"/>
      <c r="U23" s="15"/>
      <c r="V23" s="21"/>
      <c r="W23" s="21"/>
      <c r="X23" s="21"/>
    </row>
    <row r="24" spans="1:24">
      <c r="A24" s="21"/>
      <c r="B24" s="79" t="s">
        <v>62</v>
      </c>
      <c r="C24" s="50">
        <f>Q80</f>
        <v>-5.5155993407363768</v>
      </c>
      <c r="D24" s="52">
        <f t="shared" si="0"/>
        <v>45.746813184671758</v>
      </c>
      <c r="E24" s="79" t="s">
        <v>62</v>
      </c>
      <c r="F24" s="49">
        <f>Q123</f>
        <v>-5.4727272727272727</v>
      </c>
      <c r="G24" s="52">
        <f t="shared" si="2"/>
        <v>44.407371439253446</v>
      </c>
      <c r="H24" s="79" t="s">
        <v>62</v>
      </c>
      <c r="I24" s="49">
        <f>Q166</f>
        <v>-5.5958333333333332</v>
      </c>
      <c r="J24" s="71">
        <f t="shared" si="1"/>
        <v>48.363050264726475</v>
      </c>
      <c r="K24" s="21"/>
      <c r="L24" s="21"/>
      <c r="M24" s="21"/>
      <c r="N24" s="21"/>
      <c r="O24" s="21"/>
      <c r="P24" s="21"/>
      <c r="Q24" s="44"/>
      <c r="R24" s="44"/>
      <c r="S24" s="44"/>
      <c r="T24" s="44"/>
      <c r="U24" s="15"/>
      <c r="V24" s="21"/>
      <c r="W24" s="21"/>
      <c r="X24" s="21"/>
    </row>
    <row r="25" spans="1:24">
      <c r="A25" s="21"/>
      <c r="B25" s="79" t="s">
        <v>63</v>
      </c>
      <c r="C25" s="49">
        <f>P80</f>
        <v>-5.8209889767922123</v>
      </c>
      <c r="D25" s="52">
        <f t="shared" si="0"/>
        <v>56.531731350858671</v>
      </c>
      <c r="E25" s="79" t="s">
        <v>63</v>
      </c>
      <c r="F25" s="49">
        <f>P123</f>
        <v>-5.7028301886792452</v>
      </c>
      <c r="G25" s="52">
        <f t="shared" si="2"/>
        <v>52.086232713342156</v>
      </c>
      <c r="H25" s="79" t="s">
        <v>63</v>
      </c>
      <c r="I25" s="49">
        <f>P166</f>
        <v>-6.0508710155670862</v>
      </c>
      <c r="J25" s="71">
        <f t="shared" si="1"/>
        <v>66.296969309331871</v>
      </c>
      <c r="K25" s="21"/>
      <c r="L25" s="21"/>
      <c r="M25" s="21"/>
      <c r="N25" s="21"/>
      <c r="O25" s="21"/>
      <c r="P25" s="21"/>
      <c r="Q25" s="44"/>
      <c r="R25" s="44"/>
      <c r="S25" s="44"/>
      <c r="T25" s="44"/>
      <c r="U25" s="15"/>
      <c r="V25" s="21"/>
      <c r="W25" s="21"/>
      <c r="X25" s="21"/>
    </row>
    <row r="26" spans="1:24">
      <c r="A26" s="21"/>
      <c r="B26" s="79" t="s">
        <v>64</v>
      </c>
      <c r="C26" s="49">
        <f>O80</f>
        <v>-6.5714530208033324</v>
      </c>
      <c r="D26" s="52">
        <f t="shared" si="0"/>
        <v>95.105246241159506</v>
      </c>
      <c r="E26" s="79" t="s">
        <v>64</v>
      </c>
      <c r="F26" s="49">
        <f>O123</f>
        <v>-6.3005319148936172</v>
      </c>
      <c r="G26" s="52">
        <f t="shared" si="2"/>
        <v>78.822298509019689</v>
      </c>
      <c r="H26" s="79" t="s">
        <v>64</v>
      </c>
      <c r="I26" s="49">
        <f>O166</f>
        <v>-6.8467045454545454</v>
      </c>
      <c r="J26" s="71">
        <f t="shared" si="1"/>
        <v>115.09685045600868</v>
      </c>
      <c r="K26" s="21"/>
      <c r="L26" s="21"/>
      <c r="M26" s="21"/>
      <c r="N26" s="21"/>
      <c r="O26" s="21"/>
      <c r="P26" s="21"/>
      <c r="Q26" s="44"/>
      <c r="R26" s="44"/>
      <c r="S26" s="44"/>
      <c r="T26" s="44"/>
      <c r="U26" s="15"/>
      <c r="V26" s="21"/>
      <c r="W26" s="21"/>
      <c r="X26" s="21"/>
    </row>
    <row r="27" spans="1:24">
      <c r="A27" s="21"/>
      <c r="B27" s="79" t="s">
        <v>65</v>
      </c>
      <c r="C27" s="49">
        <f>N80</f>
        <v>-6.8708370959523233</v>
      </c>
      <c r="D27" s="52">
        <f t="shared" si="0"/>
        <v>117.038315155102</v>
      </c>
      <c r="E27" s="79" t="s">
        <v>65</v>
      </c>
      <c r="F27" s="49">
        <f>N123</f>
        <v>-6.5460000000000003</v>
      </c>
      <c r="G27" s="52">
        <f t="shared" si="2"/>
        <v>93.442048681889361</v>
      </c>
      <c r="H27" s="79" t="s">
        <v>65</v>
      </c>
      <c r="I27" s="49">
        <f>N166</f>
        <v>-7.1222285714285709</v>
      </c>
      <c r="J27" s="71">
        <f t="shared" si="1"/>
        <v>139.31710330140794</v>
      </c>
      <c r="K27" s="21"/>
      <c r="L27" s="21"/>
      <c r="M27" s="21"/>
      <c r="N27" s="21"/>
      <c r="O27" s="21"/>
      <c r="P27" s="21"/>
      <c r="Q27" s="44"/>
      <c r="R27" s="44"/>
      <c r="S27" s="44"/>
      <c r="T27" s="44"/>
      <c r="U27" s="15"/>
      <c r="V27" s="21"/>
      <c r="W27" s="21"/>
      <c r="X27" s="21"/>
    </row>
    <row r="28" spans="1:24">
      <c r="A28" s="21"/>
      <c r="B28" s="79" t="s">
        <v>66</v>
      </c>
      <c r="C28" s="49">
        <f>M80</f>
        <v>-7.1088001715882303</v>
      </c>
      <c r="D28" s="52">
        <f t="shared" si="0"/>
        <v>138.02637583044077</v>
      </c>
      <c r="E28" s="79" t="s">
        <v>66</v>
      </c>
      <c r="F28" s="49">
        <f>M123</f>
        <v>-6.7850000000000001</v>
      </c>
      <c r="G28" s="52">
        <f t="shared" si="2"/>
        <v>110.27790844313817</v>
      </c>
      <c r="H28" s="79" t="s">
        <v>66</v>
      </c>
      <c r="I28" s="49">
        <f>M166</f>
        <v>-7.3241607142857141</v>
      </c>
      <c r="J28" s="71">
        <f t="shared" si="1"/>
        <v>160.24779710234446</v>
      </c>
      <c r="K28" s="21"/>
      <c r="L28" s="21"/>
      <c r="M28" s="21"/>
      <c r="N28" s="21"/>
      <c r="O28" s="21"/>
      <c r="P28" s="21"/>
      <c r="Q28" s="44"/>
      <c r="R28" s="44"/>
      <c r="S28" s="44"/>
      <c r="T28" s="44"/>
      <c r="U28" s="15"/>
      <c r="V28" s="21"/>
      <c r="W28" s="21"/>
      <c r="X28" s="21"/>
    </row>
    <row r="29" spans="1:24">
      <c r="A29" s="21"/>
      <c r="B29" s="79" t="s">
        <v>74</v>
      </c>
      <c r="C29" s="63">
        <f>F200</f>
        <v>-5.217936160518609</v>
      </c>
      <c r="D29" s="52">
        <f t="shared" si="0"/>
        <v>37.218194382165315</v>
      </c>
      <c r="E29" s="79" t="s">
        <v>74</v>
      </c>
      <c r="F29" s="63">
        <f>F235</f>
        <v>-5.6161087866108774</v>
      </c>
      <c r="G29" s="52">
        <f t="shared" si="2"/>
        <v>49.047537023245567</v>
      </c>
      <c r="H29" s="79" t="s">
        <v>74</v>
      </c>
      <c r="I29" s="63">
        <f>F270</f>
        <v>-4.8197635344263459</v>
      </c>
      <c r="J29" s="71">
        <f t="shared" si="1"/>
        <v>28.241866506204946</v>
      </c>
      <c r="K29" s="21"/>
      <c r="L29" s="21"/>
      <c r="M29" s="21"/>
      <c r="N29" s="21"/>
      <c r="O29" s="21"/>
      <c r="P29" s="21"/>
      <c r="Q29" s="44"/>
      <c r="R29" s="44"/>
      <c r="S29" s="44"/>
      <c r="T29" s="44"/>
      <c r="U29" s="15"/>
      <c r="V29" s="21"/>
      <c r="W29" s="21"/>
      <c r="X29" s="21"/>
    </row>
    <row r="30" spans="1:24">
      <c r="A30" s="21"/>
      <c r="B30" s="109" t="s">
        <v>67</v>
      </c>
      <c r="C30" s="105"/>
      <c r="D30" s="51">
        <f>G200</f>
        <v>2.1822752071899476</v>
      </c>
      <c r="E30" s="109" t="s">
        <v>67</v>
      </c>
      <c r="F30" s="105"/>
      <c r="G30" s="51">
        <f>G235</f>
        <v>0.93449801075150918</v>
      </c>
      <c r="H30" s="109" t="s">
        <v>67</v>
      </c>
      <c r="I30" s="105"/>
      <c r="J30" s="64">
        <f>G270</f>
        <v>2.8869154382134066</v>
      </c>
      <c r="K30" s="21"/>
      <c r="L30" s="21"/>
      <c r="M30" s="21"/>
      <c r="N30" s="21"/>
      <c r="O30" s="21"/>
      <c r="P30" s="21"/>
      <c r="Q30" s="44"/>
      <c r="R30" s="44"/>
      <c r="S30" s="44"/>
      <c r="T30" s="44"/>
      <c r="U30" s="15"/>
      <c r="V30" s="21"/>
      <c r="W30" s="21"/>
      <c r="X30" s="21"/>
    </row>
    <row r="31" spans="1:24">
      <c r="A31" s="21"/>
      <c r="B31" s="109" t="s">
        <v>68</v>
      </c>
      <c r="C31" s="105"/>
      <c r="D31" s="51">
        <f>H200</f>
        <v>1.9608476132375643</v>
      </c>
      <c r="E31" s="109" t="s">
        <v>68</v>
      </c>
      <c r="F31" s="105"/>
      <c r="G31" s="51">
        <f>H235</f>
        <v>0.55418634547067691</v>
      </c>
      <c r="H31" s="109" t="s">
        <v>68</v>
      </c>
      <c r="I31" s="105"/>
      <c r="J31" s="51">
        <f>H270</f>
        <v>1.3047376967989455</v>
      </c>
      <c r="K31" s="21"/>
      <c r="L31" s="21"/>
      <c r="M31" s="21"/>
      <c r="N31" s="21"/>
      <c r="O31" s="21"/>
      <c r="P31" s="21"/>
      <c r="Q31" s="44"/>
      <c r="R31" s="44"/>
      <c r="S31" s="44"/>
      <c r="T31" s="44"/>
      <c r="U31" s="15"/>
      <c r="V31" s="21"/>
      <c r="W31" s="21"/>
      <c r="X31" s="21"/>
    </row>
    <row r="32" spans="1:24">
      <c r="A32" s="21"/>
      <c r="B32" s="109" t="s">
        <v>69</v>
      </c>
      <c r="C32" s="105"/>
      <c r="D32" s="51">
        <f>I200</f>
        <v>6.8667984543592508</v>
      </c>
      <c r="E32" s="109" t="s">
        <v>69</v>
      </c>
      <c r="F32" s="105"/>
      <c r="G32" s="51">
        <f>I235</f>
        <v>3.0934259976053968</v>
      </c>
      <c r="H32" s="109" t="s">
        <v>69</v>
      </c>
      <c r="I32" s="105"/>
      <c r="J32" s="51">
        <f>I270</f>
        <v>3.6139835889060712</v>
      </c>
      <c r="K32" s="21"/>
      <c r="L32" s="21"/>
      <c r="M32" s="21"/>
      <c r="N32" s="21"/>
      <c r="O32" s="21"/>
      <c r="P32" s="21"/>
      <c r="Q32" s="44"/>
      <c r="R32" s="44"/>
      <c r="S32" s="44"/>
      <c r="T32" s="44"/>
      <c r="U32" s="15"/>
      <c r="V32" s="21"/>
      <c r="W32" s="21"/>
      <c r="X32" s="21"/>
    </row>
    <row r="33" spans="1:24">
      <c r="A33" s="21"/>
      <c r="B33" s="84" t="s">
        <v>70</v>
      </c>
      <c r="C33" s="112"/>
      <c r="D33" s="65">
        <f>SUM(H39:H57)</f>
        <v>93.226154471976074</v>
      </c>
      <c r="E33" s="84" t="s">
        <v>70</v>
      </c>
      <c r="F33" s="112"/>
      <c r="G33" s="65">
        <f>SUM(H82:H100)</f>
        <v>100</v>
      </c>
      <c r="H33" s="84" t="s">
        <v>70</v>
      </c>
      <c r="I33" s="112"/>
      <c r="J33" s="65">
        <f>SUM(H125:H143)</f>
        <v>86.452308943952175</v>
      </c>
      <c r="K33" s="21"/>
      <c r="L33" s="21"/>
      <c r="M33" s="21"/>
      <c r="N33" s="21"/>
      <c r="O33" s="21"/>
      <c r="P33" s="21"/>
      <c r="Q33" s="48"/>
      <c r="R33" s="48"/>
      <c r="S33" s="48"/>
      <c r="T33" s="48"/>
      <c r="U33" s="15"/>
      <c r="V33" s="21"/>
      <c r="W33" s="21"/>
      <c r="X33" s="21"/>
    </row>
    <row r="34" spans="1:24">
      <c r="A34" s="21"/>
      <c r="B34" s="84" t="s">
        <v>71</v>
      </c>
      <c r="C34" s="112"/>
      <c r="D34" s="66">
        <f>SUM(H58:H67)</f>
        <v>6.7137121734670409</v>
      </c>
      <c r="E34" s="84" t="s">
        <v>71</v>
      </c>
      <c r="F34" s="112"/>
      <c r="G34" s="66">
        <f>SUM(H101:H110)</f>
        <v>0</v>
      </c>
      <c r="H34" s="84" t="s">
        <v>71</v>
      </c>
      <c r="I34" s="112"/>
      <c r="J34" s="66">
        <f>SUM(H144:H153)</f>
        <v>13.427424346934082</v>
      </c>
      <c r="K34" s="21"/>
      <c r="L34" s="21"/>
      <c r="M34" s="21"/>
      <c r="N34" s="21"/>
      <c r="O34" s="21"/>
      <c r="P34" s="21"/>
      <c r="Q34" s="42"/>
      <c r="R34" s="42"/>
      <c r="S34" s="42"/>
      <c r="T34" s="42"/>
      <c r="U34" s="15"/>
      <c r="V34" s="21"/>
      <c r="W34" s="21"/>
      <c r="X34" s="21"/>
    </row>
    <row r="35" spans="1:24">
      <c r="A35" s="21"/>
      <c r="B35" s="84" t="s">
        <v>72</v>
      </c>
      <c r="C35" s="112"/>
      <c r="D35" s="66">
        <f>SUM(H68:H75)/100</f>
        <v>6.0133354556870231E-4</v>
      </c>
      <c r="E35" s="84" t="s">
        <v>72</v>
      </c>
      <c r="F35" s="112"/>
      <c r="G35" s="66">
        <f>SUM(H112:H119)/100</f>
        <v>0</v>
      </c>
      <c r="H35" s="84" t="s">
        <v>72</v>
      </c>
      <c r="I35" s="112"/>
      <c r="J35" s="66">
        <f>SUM(H154:H161)/100</f>
        <v>1.2026670911374046E-3</v>
      </c>
      <c r="K35" s="21"/>
      <c r="L35" s="21"/>
      <c r="M35" s="21"/>
      <c r="N35" s="21"/>
      <c r="O35" s="21"/>
      <c r="P35" s="21"/>
      <c r="Q35" s="42"/>
      <c r="R35" s="42"/>
      <c r="S35" s="42"/>
      <c r="T35" s="42"/>
      <c r="U35" s="15"/>
      <c r="V35" s="21"/>
      <c r="W35" s="21"/>
      <c r="X35" s="21"/>
    </row>
    <row r="36" spans="1:24">
      <c r="A36" s="21"/>
      <c r="B36" s="84" t="s">
        <v>73</v>
      </c>
      <c r="C36" s="112"/>
      <c r="D36" s="66">
        <f>SUM(H76:H79)/100</f>
        <v>0</v>
      </c>
      <c r="E36" s="84" t="s">
        <v>73</v>
      </c>
      <c r="F36" s="112"/>
      <c r="G36" s="66">
        <f>SUM(H119:H122)/100</f>
        <v>0</v>
      </c>
      <c r="H36" s="84" t="s">
        <v>73</v>
      </c>
      <c r="I36" s="112"/>
      <c r="J36" s="66">
        <f>SUM(H162:H165)/100</f>
        <v>0</v>
      </c>
      <c r="K36" s="21"/>
      <c r="L36" s="21"/>
      <c r="M36" s="21"/>
      <c r="N36" s="21"/>
      <c r="O36" s="21"/>
      <c r="P36" s="21"/>
      <c r="Q36" s="42"/>
      <c r="R36" s="42"/>
      <c r="S36" s="42"/>
      <c r="T36" s="42"/>
      <c r="U36" s="15"/>
      <c r="V36" s="21"/>
      <c r="W36" s="21"/>
      <c r="X36" s="21"/>
    </row>
    <row r="37" spans="1:24">
      <c r="A37" s="21"/>
      <c r="B37" s="19"/>
      <c r="C37" s="19"/>
      <c r="D37" s="19"/>
      <c r="E37" s="19"/>
      <c r="F37" s="19"/>
      <c r="G37" s="19"/>
      <c r="H37" s="19"/>
      <c r="I37" s="19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21"/>
      <c r="W37" s="21"/>
      <c r="X37" s="21"/>
    </row>
    <row r="38" spans="1:24" ht="13">
      <c r="A38" s="21"/>
      <c r="B38" s="102" t="s">
        <v>23</v>
      </c>
      <c r="C38" s="113"/>
      <c r="D38" s="20" t="s">
        <v>53</v>
      </c>
      <c r="E38" s="78" t="s">
        <v>0</v>
      </c>
      <c r="F38" s="78" t="s">
        <v>1</v>
      </c>
      <c r="G38" s="78" t="s">
        <v>2</v>
      </c>
      <c r="H38" s="78" t="s">
        <v>3</v>
      </c>
      <c r="I38" s="78" t="s">
        <v>4</v>
      </c>
      <c r="J38" s="15"/>
      <c r="K38" s="21"/>
      <c r="L38" s="21"/>
      <c r="M38" s="15"/>
      <c r="N38" s="15"/>
      <c r="O38" s="15"/>
      <c r="P38" s="15"/>
      <c r="Q38" s="15"/>
      <c r="R38" s="15"/>
      <c r="S38" s="15"/>
      <c r="T38" s="15"/>
      <c r="U38" s="15"/>
      <c r="V38" s="21"/>
      <c r="W38" s="21"/>
      <c r="X38" s="21"/>
    </row>
    <row r="39" spans="1:24">
      <c r="A39" s="21"/>
      <c r="B39" s="114" t="s">
        <v>37</v>
      </c>
      <c r="C39" s="105"/>
      <c r="D39" s="16">
        <v>-10</v>
      </c>
      <c r="E39" s="80">
        <v>0</v>
      </c>
      <c r="F39" s="9">
        <f t="shared" ref="F39:F79" si="3">2^(-D39)</f>
        <v>1024</v>
      </c>
      <c r="G39" s="6">
        <f t="shared" ref="G39:G79" si="4">H39/100</f>
        <v>0</v>
      </c>
      <c r="H39" s="6">
        <f t="shared" ref="H39:H79" si="5">(H82+H125)/2</f>
        <v>0</v>
      </c>
      <c r="I39" s="6">
        <f>I40+H39</f>
        <v>99.999999999999986</v>
      </c>
      <c r="J39" s="22"/>
      <c r="K39" s="21"/>
      <c r="L39" s="21"/>
      <c r="M39" s="41" t="str">
        <f>IF(AND(I39&gt;=90,I40&lt;90),D39-0.5-(I39-90)*(-0.5/(I39-I40)),"")</f>
        <v/>
      </c>
      <c r="N39" s="41" t="str">
        <f>IF(AND(I39&gt;=84,I40&lt;84),D39-0.5-(I39-84)*(-0.5/(I39-I40)),"")</f>
        <v/>
      </c>
      <c r="O39" s="41" t="str">
        <f>IF(AND(I39&gt;=75,I40&lt;75),D39-0.5-(I39-75)*(-0.5/(I39-I40)),"")</f>
        <v/>
      </c>
      <c r="P39" s="41" t="str">
        <f>IF(AND(I39&gt;=50,I40&lt;50),D39-0.5-(I39-50)*(-0.5/(I39-I40)),"")</f>
        <v/>
      </c>
      <c r="Q39" s="41" t="str">
        <f>IF(AND(I39&gt;=40,I40&lt;40),D39-0.5-(I39-40)*(-0.5/(I39-I40)),"")</f>
        <v/>
      </c>
      <c r="R39" s="41" t="str">
        <f>IF(AND(I39&gt;=35,I40&lt;35),D39-0.5-(I39-35)*(-0.5/(I39-I40)),"")</f>
        <v/>
      </c>
      <c r="S39" s="41" t="str">
        <f>IF(AND(I39&gt;=25,I40&lt;25),D39-0.5-(I39-25)*(-0.5/(I39-I40)),"")</f>
        <v/>
      </c>
      <c r="T39" s="41" t="str">
        <f>IF(AND(I39&gt;=16,I40&lt;16),D39-0.5-(I39-16)*(-0.5/(I39-I40)),"")</f>
        <v/>
      </c>
      <c r="U39" s="41" t="str">
        <f>IF(AND(I39&gt;=10,I40&lt;10),D39-0.5-(I39-10)*(-0.5/(I39-I40)),"")</f>
        <v/>
      </c>
      <c r="V39" s="21"/>
      <c r="W39" s="21"/>
      <c r="X39" s="21"/>
    </row>
    <row r="40" spans="1:24">
      <c r="A40" s="21"/>
      <c r="B40" s="114" t="s">
        <v>42</v>
      </c>
      <c r="C40" s="105"/>
      <c r="D40" s="17">
        <v>-9.5</v>
      </c>
      <c r="E40" s="80">
        <v>0</v>
      </c>
      <c r="F40" s="2">
        <f t="shared" si="3"/>
        <v>724.0773439350246</v>
      </c>
      <c r="G40" s="6">
        <f t="shared" si="4"/>
        <v>0</v>
      </c>
      <c r="H40" s="6">
        <f>(H83+H126)/2</f>
        <v>0</v>
      </c>
      <c r="I40" s="6">
        <f t="shared" ref="I40:I79" si="6">I41+H40</f>
        <v>99.999999999999986</v>
      </c>
      <c r="J40" s="22"/>
      <c r="K40" s="21"/>
      <c r="L40" s="21"/>
      <c r="M40" s="41" t="str">
        <f t="shared" ref="M40:M79" si="7">IF(AND(I40&gt;=90,I41&lt;90),D40-0.5-(I40-90)*(-0.5/(I40-I41)),"")</f>
        <v/>
      </c>
      <c r="N40" s="41" t="str">
        <f t="shared" ref="N40:N79" si="8">IF(AND(I40&gt;=84,I41&lt;84),D40-0.5-(I40-84)*(-0.5/(I40-I41)),"")</f>
        <v/>
      </c>
      <c r="O40" s="41" t="str">
        <f t="shared" ref="O40:O79" si="9">IF(AND(I40&gt;=75,I41&lt;75),D40-0.5-(I40-75)*(-0.5/(I40-I41)),"")</f>
        <v/>
      </c>
      <c r="P40" s="41" t="str">
        <f t="shared" ref="P40:P79" si="10">IF(AND(I40&gt;=50,I41&lt;50),D40-0.5-(I40-50)*(-0.5/(I40-I41)),"")</f>
        <v/>
      </c>
      <c r="Q40" s="41" t="str">
        <f t="shared" ref="Q40:Q79" si="11">IF(AND(I40&gt;=40,I41&lt;40),D40-0.5-(I40-40)*(-0.5/(I40-I41)),"")</f>
        <v/>
      </c>
      <c r="R40" s="41" t="str">
        <f t="shared" ref="R40:R79" si="12">IF(AND(I40&gt;=35,I41&lt;35),D40-0.5-(I40-35)*(-0.5/(I40-I41)),"")</f>
        <v/>
      </c>
      <c r="S40" s="41" t="str">
        <f t="shared" ref="S40:S79" si="13">IF(AND(I40&gt;=25,I41&lt;25),D40-0.5-(I40-25)*(-0.5/(I40-I41)),"")</f>
        <v/>
      </c>
      <c r="T40" s="41" t="str">
        <f t="shared" ref="T40:T79" si="14">IF(AND(I40&gt;=16,I41&lt;16),D40-0.5-(I40-16)*(-0.5/(I40-I41)),"")</f>
        <v/>
      </c>
      <c r="U40" s="41" t="str">
        <f t="shared" ref="U40:U79" si="15">IF(AND(I40&gt;=10,I41&lt;10),D40-0.5-(I40-10)*(-0.5/(I40-I41)),"")</f>
        <v/>
      </c>
      <c r="V40" s="21"/>
      <c r="W40" s="21"/>
      <c r="X40" s="21"/>
    </row>
    <row r="41" spans="1:24">
      <c r="A41" s="21"/>
      <c r="B41" s="114" t="s">
        <v>42</v>
      </c>
      <c r="C41" s="105"/>
      <c r="D41" s="18">
        <v>-9</v>
      </c>
      <c r="E41" s="80">
        <v>0</v>
      </c>
      <c r="F41" s="9">
        <f t="shared" si="3"/>
        <v>512</v>
      </c>
      <c r="G41" s="6">
        <f t="shared" si="4"/>
        <v>0</v>
      </c>
      <c r="H41" s="6">
        <f>(H84+H127)/2</f>
        <v>0</v>
      </c>
      <c r="I41" s="6">
        <f t="shared" si="6"/>
        <v>99.999999999999986</v>
      </c>
      <c r="J41" s="22"/>
      <c r="K41" s="21"/>
      <c r="L41" s="21"/>
      <c r="M41" s="41" t="str">
        <f t="shared" si="7"/>
        <v/>
      </c>
      <c r="N41" s="41" t="str">
        <f t="shared" si="8"/>
        <v/>
      </c>
      <c r="O41" s="41" t="str">
        <f t="shared" si="9"/>
        <v/>
      </c>
      <c r="P41" s="41" t="str">
        <f t="shared" si="10"/>
        <v/>
      </c>
      <c r="Q41" s="41" t="str">
        <f t="shared" si="11"/>
        <v/>
      </c>
      <c r="R41" s="41" t="str">
        <f t="shared" si="12"/>
        <v/>
      </c>
      <c r="S41" s="41" t="str">
        <f t="shared" si="13"/>
        <v/>
      </c>
      <c r="T41" s="41" t="str">
        <f t="shared" si="14"/>
        <v/>
      </c>
      <c r="U41" s="41" t="str">
        <f t="shared" si="15"/>
        <v/>
      </c>
      <c r="V41" s="21"/>
      <c r="W41" s="21"/>
      <c r="X41" s="21"/>
    </row>
    <row r="42" spans="1:24">
      <c r="A42" s="21"/>
      <c r="B42" s="114" t="s">
        <v>38</v>
      </c>
      <c r="C42" s="105"/>
      <c r="D42" s="18">
        <f t="shared" ref="D42:D79" si="16">D41+0.5</f>
        <v>-8.5</v>
      </c>
      <c r="E42" s="80">
        <v>0</v>
      </c>
      <c r="F42" s="9">
        <f t="shared" si="3"/>
        <v>362.0386719675123</v>
      </c>
      <c r="G42" s="6">
        <f t="shared" si="4"/>
        <v>0</v>
      </c>
      <c r="H42" s="6">
        <f t="shared" si="5"/>
        <v>0</v>
      </c>
      <c r="I42" s="6">
        <f t="shared" si="6"/>
        <v>99.999999999999986</v>
      </c>
      <c r="J42" s="22"/>
      <c r="K42" s="21"/>
      <c r="L42" s="21"/>
      <c r="M42" s="41" t="str">
        <f t="shared" si="7"/>
        <v/>
      </c>
      <c r="N42" s="41" t="str">
        <f t="shared" si="8"/>
        <v/>
      </c>
      <c r="O42" s="41" t="str">
        <f t="shared" si="9"/>
        <v/>
      </c>
      <c r="P42" s="41" t="str">
        <f t="shared" si="10"/>
        <v/>
      </c>
      <c r="Q42" s="41" t="str">
        <f t="shared" si="11"/>
        <v/>
      </c>
      <c r="R42" s="41" t="str">
        <f t="shared" si="12"/>
        <v/>
      </c>
      <c r="S42" s="41" t="str">
        <f t="shared" si="13"/>
        <v/>
      </c>
      <c r="T42" s="41" t="str">
        <f t="shared" si="14"/>
        <v/>
      </c>
      <c r="U42" s="41" t="str">
        <f t="shared" si="15"/>
        <v/>
      </c>
      <c r="V42" s="21"/>
      <c r="W42" s="21"/>
      <c r="X42" s="21"/>
    </row>
    <row r="43" spans="1:24">
      <c r="A43" s="21"/>
      <c r="B43" s="114" t="s">
        <v>38</v>
      </c>
      <c r="C43" s="105"/>
      <c r="D43" s="18">
        <f t="shared" si="16"/>
        <v>-8</v>
      </c>
      <c r="E43" s="80">
        <v>0</v>
      </c>
      <c r="F43" s="9">
        <f t="shared" si="3"/>
        <v>256</v>
      </c>
      <c r="G43" s="6">
        <f t="shared" si="4"/>
        <v>0</v>
      </c>
      <c r="H43" s="6">
        <f t="shared" si="5"/>
        <v>0</v>
      </c>
      <c r="I43" s="6">
        <f t="shared" si="6"/>
        <v>99.999999999999986</v>
      </c>
      <c r="J43" s="22"/>
      <c r="K43" s="21"/>
      <c r="L43" s="21"/>
      <c r="M43" s="41" t="str">
        <f t="shared" si="7"/>
        <v/>
      </c>
      <c r="N43" s="41" t="str">
        <f t="shared" si="8"/>
        <v/>
      </c>
      <c r="O43" s="41" t="str">
        <f t="shared" si="9"/>
        <v/>
      </c>
      <c r="P43" s="41" t="str">
        <f t="shared" si="10"/>
        <v/>
      </c>
      <c r="Q43" s="41" t="str">
        <f t="shared" si="11"/>
        <v/>
      </c>
      <c r="R43" s="41" t="str">
        <f t="shared" si="12"/>
        <v/>
      </c>
      <c r="S43" s="41" t="str">
        <f t="shared" si="13"/>
        <v/>
      </c>
      <c r="T43" s="41" t="str">
        <f t="shared" si="14"/>
        <v/>
      </c>
      <c r="U43" s="41" t="str">
        <f t="shared" si="15"/>
        <v/>
      </c>
      <c r="V43" s="21"/>
      <c r="W43" s="21"/>
      <c r="X43" s="21"/>
    </row>
    <row r="44" spans="1:24">
      <c r="A44" s="21"/>
      <c r="B44" s="114" t="s">
        <v>41</v>
      </c>
      <c r="C44" s="105"/>
      <c r="D44" s="18">
        <f t="shared" si="16"/>
        <v>-7.5</v>
      </c>
      <c r="E44" s="80">
        <v>0</v>
      </c>
      <c r="F44" s="9">
        <f t="shared" si="3"/>
        <v>181.01933598375612</v>
      </c>
      <c r="G44" s="6">
        <f>H44/100</f>
        <v>2.3876479015227887E-2</v>
      </c>
      <c r="H44" s="6">
        <f t="shared" si="5"/>
        <v>2.3876479015227887</v>
      </c>
      <c r="I44" s="6">
        <f t="shared" si="6"/>
        <v>99.999999999999986</v>
      </c>
      <c r="J44" s="22"/>
      <c r="K44" s="21"/>
      <c r="L44" s="21"/>
      <c r="M44" s="41" t="str">
        <f t="shared" si="7"/>
        <v/>
      </c>
      <c r="N44" s="41" t="str">
        <f t="shared" si="8"/>
        <v/>
      </c>
      <c r="O44" s="41" t="str">
        <f t="shared" si="9"/>
        <v/>
      </c>
      <c r="P44" s="41" t="str">
        <f t="shared" si="10"/>
        <v/>
      </c>
      <c r="Q44" s="41" t="str">
        <f t="shared" si="11"/>
        <v/>
      </c>
      <c r="R44" s="41" t="str">
        <f t="shared" si="12"/>
        <v/>
      </c>
      <c r="S44" s="41" t="str">
        <f t="shared" si="13"/>
        <v/>
      </c>
      <c r="T44" s="41" t="str">
        <f t="shared" si="14"/>
        <v/>
      </c>
      <c r="U44" s="41" t="str">
        <f t="shared" si="15"/>
        <v/>
      </c>
      <c r="V44" s="21"/>
      <c r="W44" s="21"/>
      <c r="X44" s="21"/>
    </row>
    <row r="45" spans="1:24">
      <c r="A45" s="21"/>
      <c r="B45" s="114" t="s">
        <v>41</v>
      </c>
      <c r="C45" s="105"/>
      <c r="D45" s="18">
        <f t="shared" si="16"/>
        <v>-7</v>
      </c>
      <c r="E45" s="80">
        <v>0</v>
      </c>
      <c r="F45" s="9">
        <f>2^(-D45)</f>
        <v>128</v>
      </c>
      <c r="G45" s="6">
        <f>H45/100</f>
        <v>9.7294931459741996E-2</v>
      </c>
      <c r="H45" s="6">
        <f t="shared" si="5"/>
        <v>9.7294931459741996</v>
      </c>
      <c r="I45" s="6">
        <f t="shared" si="6"/>
        <v>97.612352098477203</v>
      </c>
      <c r="J45" s="22"/>
      <c r="K45" s="21"/>
      <c r="L45" s="21"/>
      <c r="M45" s="41">
        <f t="shared" si="7"/>
        <v>-7.1088001715882303</v>
      </c>
      <c r="N45" s="41" t="str">
        <f t="shared" si="8"/>
        <v/>
      </c>
      <c r="O45" s="41" t="str">
        <f t="shared" si="9"/>
        <v/>
      </c>
      <c r="P45" s="41" t="str">
        <f t="shared" si="10"/>
        <v/>
      </c>
      <c r="Q45" s="41" t="str">
        <f t="shared" si="11"/>
        <v/>
      </c>
      <c r="R45" s="41" t="str">
        <f t="shared" si="12"/>
        <v/>
      </c>
      <c r="S45" s="41" t="str">
        <f t="shared" si="13"/>
        <v/>
      </c>
      <c r="T45" s="41" t="str">
        <f t="shared" si="14"/>
        <v/>
      </c>
      <c r="U45" s="41" t="str">
        <f t="shared" si="15"/>
        <v/>
      </c>
      <c r="V45" s="21"/>
      <c r="W45" s="21"/>
      <c r="X45" s="21"/>
    </row>
    <row r="46" spans="1:24">
      <c r="A46" s="21"/>
      <c r="B46" s="114" t="s">
        <v>39</v>
      </c>
      <c r="C46" s="105"/>
      <c r="D46" s="18">
        <f t="shared" si="16"/>
        <v>-6.5</v>
      </c>
      <c r="E46" s="80">
        <v>0</v>
      </c>
      <c r="F46" s="2">
        <f t="shared" si="3"/>
        <v>90.509667991878061</v>
      </c>
      <c r="G46" s="6">
        <f t="shared" si="4"/>
        <v>0.15030859599865287</v>
      </c>
      <c r="H46" s="6">
        <f t="shared" si="5"/>
        <v>15.030859599865288</v>
      </c>
      <c r="I46" s="6">
        <f>I47+H46</f>
        <v>87.882858952503</v>
      </c>
      <c r="J46" s="23"/>
      <c r="K46" s="21"/>
      <c r="L46" s="21"/>
      <c r="M46" s="41" t="str">
        <f t="shared" si="7"/>
        <v/>
      </c>
      <c r="N46" s="41">
        <f t="shared" si="8"/>
        <v>-6.8708370959523233</v>
      </c>
      <c r="O46" s="41">
        <f t="shared" si="9"/>
        <v>-6.5714530208033324</v>
      </c>
      <c r="P46" s="41" t="str">
        <f t="shared" si="10"/>
        <v/>
      </c>
      <c r="Q46" s="41" t="str">
        <f t="shared" si="11"/>
        <v/>
      </c>
      <c r="R46" s="41" t="str">
        <f t="shared" si="12"/>
        <v/>
      </c>
      <c r="S46" s="41" t="str">
        <f t="shared" si="13"/>
        <v/>
      </c>
      <c r="T46" s="41" t="str">
        <f t="shared" si="14"/>
        <v/>
      </c>
      <c r="U46" s="41" t="str">
        <f t="shared" si="15"/>
        <v/>
      </c>
      <c r="V46" s="21"/>
      <c r="W46" s="21"/>
      <c r="X46" s="21"/>
    </row>
    <row r="47" spans="1:24">
      <c r="A47" s="21"/>
      <c r="B47" s="114" t="s">
        <v>40</v>
      </c>
      <c r="C47" s="105"/>
      <c r="D47" s="18">
        <f t="shared" si="16"/>
        <v>-6</v>
      </c>
      <c r="E47" s="80">
        <v>0</v>
      </c>
      <c r="F47" s="9">
        <f t="shared" si="3"/>
        <v>64</v>
      </c>
      <c r="G47" s="6">
        <f>H47/100</f>
        <v>0.16990273803606357</v>
      </c>
      <c r="H47" s="6">
        <f t="shared" si="5"/>
        <v>16.990273803606357</v>
      </c>
      <c r="I47" s="6">
        <f t="shared" si="6"/>
        <v>72.851999352637719</v>
      </c>
      <c r="J47" s="23"/>
      <c r="K47" s="21"/>
      <c r="L47" s="21"/>
      <c r="M47" s="41" t="str">
        <f t="shared" si="7"/>
        <v/>
      </c>
      <c r="N47" s="41" t="str">
        <f t="shared" si="8"/>
        <v/>
      </c>
      <c r="O47" s="41" t="str">
        <f t="shared" si="9"/>
        <v/>
      </c>
      <c r="P47" s="41" t="str">
        <f t="shared" si="10"/>
        <v/>
      </c>
      <c r="Q47" s="41" t="str">
        <f t="shared" si="11"/>
        <v/>
      </c>
      <c r="R47" s="41" t="str">
        <f t="shared" si="12"/>
        <v/>
      </c>
      <c r="S47" s="41" t="str">
        <f t="shared" si="13"/>
        <v/>
      </c>
      <c r="T47" s="41" t="str">
        <f t="shared" si="14"/>
        <v/>
      </c>
      <c r="U47" s="41" t="str">
        <f t="shared" si="15"/>
        <v/>
      </c>
      <c r="V47" s="21"/>
      <c r="W47" s="21"/>
      <c r="X47" s="21"/>
    </row>
    <row r="48" spans="1:24">
      <c r="A48" s="21"/>
      <c r="B48" s="114" t="s">
        <v>47</v>
      </c>
      <c r="C48" s="105"/>
      <c r="D48" s="18">
        <f t="shared" si="16"/>
        <v>-5.5</v>
      </c>
      <c r="E48" s="80">
        <v>0</v>
      </c>
      <c r="F48" s="8">
        <f t="shared" si="3"/>
        <v>45.254833995939045</v>
      </c>
      <c r="G48" s="6">
        <f t="shared" si="4"/>
        <v>0.16372526797490383</v>
      </c>
      <c r="H48" s="6">
        <f>(H91+H134)/2</f>
        <v>16.372526797490384</v>
      </c>
      <c r="I48" s="6">
        <f t="shared" si="6"/>
        <v>55.861725549031362</v>
      </c>
      <c r="J48" s="23"/>
      <c r="K48" s="21"/>
      <c r="L48" s="21"/>
      <c r="M48" s="41" t="str">
        <f t="shared" si="7"/>
        <v/>
      </c>
      <c r="N48" s="41" t="str">
        <f t="shared" si="8"/>
        <v/>
      </c>
      <c r="O48" s="41" t="str">
        <f t="shared" si="9"/>
        <v/>
      </c>
      <c r="P48" s="41">
        <f t="shared" si="10"/>
        <v>-5.8209889767922123</v>
      </c>
      <c r="Q48" s="41">
        <f t="shared" si="11"/>
        <v>-5.5155993407363768</v>
      </c>
      <c r="R48" s="41" t="str">
        <f t="shared" si="12"/>
        <v/>
      </c>
      <c r="S48" s="41" t="str">
        <f t="shared" si="13"/>
        <v/>
      </c>
      <c r="T48" s="41" t="str">
        <f t="shared" si="14"/>
        <v/>
      </c>
      <c r="U48" s="41" t="str">
        <f t="shared" si="15"/>
        <v/>
      </c>
      <c r="V48" s="21"/>
      <c r="W48" s="21"/>
      <c r="X48" s="21"/>
    </row>
    <row r="49" spans="1:24">
      <c r="A49" s="21"/>
      <c r="B49" s="114" t="s">
        <v>47</v>
      </c>
      <c r="C49" s="105"/>
      <c r="D49" s="18">
        <f t="shared" si="16"/>
        <v>-5</v>
      </c>
      <c r="E49" s="80">
        <v>0</v>
      </c>
      <c r="F49" s="9">
        <f t="shared" si="3"/>
        <v>32</v>
      </c>
      <c r="G49" s="6">
        <f t="shared" si="4"/>
        <v>0.11270778512338105</v>
      </c>
      <c r="H49" s="6">
        <f t="shared" si="5"/>
        <v>11.270778512338104</v>
      </c>
      <c r="I49" s="6">
        <f t="shared" si="6"/>
        <v>39.489198751540982</v>
      </c>
      <c r="J49" s="23"/>
      <c r="K49" s="21"/>
      <c r="L49" s="21"/>
      <c r="M49" s="41" t="str">
        <f t="shared" si="7"/>
        <v/>
      </c>
      <c r="N49" s="41" t="str">
        <f t="shared" si="8"/>
        <v/>
      </c>
      <c r="O49" s="41" t="str">
        <f t="shared" si="9"/>
        <v/>
      </c>
      <c r="P49" s="41" t="str">
        <f t="shared" si="10"/>
        <v/>
      </c>
      <c r="Q49" s="41" t="str">
        <f t="shared" si="11"/>
        <v/>
      </c>
      <c r="R49" s="41">
        <f t="shared" si="12"/>
        <v>-5.3008478852358483</v>
      </c>
      <c r="S49" s="41" t="str">
        <f t="shared" si="13"/>
        <v/>
      </c>
      <c r="T49" s="41" t="str">
        <f t="shared" si="14"/>
        <v/>
      </c>
      <c r="U49" s="41" t="str">
        <f t="shared" si="15"/>
        <v/>
      </c>
      <c r="V49" s="21"/>
      <c r="W49" s="21"/>
      <c r="X49" s="21"/>
    </row>
    <row r="50" spans="1:24">
      <c r="A50" s="21"/>
      <c r="B50" s="114" t="s">
        <v>17</v>
      </c>
      <c r="C50" s="105"/>
      <c r="D50" s="18">
        <f t="shared" si="16"/>
        <v>-4.5</v>
      </c>
      <c r="E50" s="80">
        <v>0</v>
      </c>
      <c r="F50" s="2">
        <f t="shared" si="3"/>
        <v>22.627416997969519</v>
      </c>
      <c r="G50" s="6">
        <f t="shared" si="4"/>
        <v>6.3271818376844924E-2</v>
      </c>
      <c r="H50" s="6">
        <f t="shared" si="5"/>
        <v>6.3271818376844919</v>
      </c>
      <c r="I50" s="6">
        <f t="shared" si="6"/>
        <v>28.218420239202878</v>
      </c>
      <c r="J50" s="23"/>
      <c r="K50" s="21"/>
      <c r="L50" s="21"/>
      <c r="M50" s="41" t="str">
        <f t="shared" si="7"/>
        <v/>
      </c>
      <c r="N50" s="41" t="str">
        <f t="shared" si="8"/>
        <v/>
      </c>
      <c r="O50" s="41" t="str">
        <f t="shared" si="9"/>
        <v/>
      </c>
      <c r="P50" s="41" t="str">
        <f t="shared" si="10"/>
        <v/>
      </c>
      <c r="Q50" s="41" t="str">
        <f t="shared" si="11"/>
        <v/>
      </c>
      <c r="R50" s="41" t="str">
        <f t="shared" si="12"/>
        <v/>
      </c>
      <c r="S50" s="41">
        <f t="shared" si="13"/>
        <v>-4.7456671610072849</v>
      </c>
      <c r="T50" s="41" t="str">
        <f t="shared" si="14"/>
        <v/>
      </c>
      <c r="U50" s="41" t="str">
        <f t="shared" si="15"/>
        <v/>
      </c>
      <c r="V50" s="21"/>
      <c r="W50" s="21"/>
      <c r="X50" s="21"/>
    </row>
    <row r="51" spans="1:24">
      <c r="A51" s="21"/>
      <c r="B51" s="114" t="s">
        <v>17</v>
      </c>
      <c r="C51" s="105"/>
      <c r="D51" s="18">
        <f t="shared" si="16"/>
        <v>-4</v>
      </c>
      <c r="E51" s="80">
        <v>0</v>
      </c>
      <c r="F51" s="9">
        <f t="shared" si="3"/>
        <v>16</v>
      </c>
      <c r="G51" s="6">
        <f t="shared" si="4"/>
        <v>3.352704620833151E-2</v>
      </c>
      <c r="H51" s="6">
        <f t="shared" si="5"/>
        <v>3.3527046208331512</v>
      </c>
      <c r="I51" s="6">
        <f t="shared" si="6"/>
        <v>21.891238401518386</v>
      </c>
      <c r="J51" s="23"/>
      <c r="K51" s="21"/>
      <c r="L51" s="21"/>
      <c r="M51" s="41" t="str">
        <f t="shared" si="7"/>
        <v/>
      </c>
      <c r="N51" s="41" t="str">
        <f t="shared" si="8"/>
        <v/>
      </c>
      <c r="O51" s="41" t="str">
        <f t="shared" si="9"/>
        <v/>
      </c>
      <c r="P51" s="41" t="str">
        <f t="shared" si="10"/>
        <v/>
      </c>
      <c r="Q51" s="41" t="str">
        <f t="shared" si="11"/>
        <v/>
      </c>
      <c r="R51" s="41" t="str">
        <f t="shared" si="12"/>
        <v/>
      </c>
      <c r="S51" s="41" t="str">
        <f t="shared" si="13"/>
        <v/>
      </c>
      <c r="T51" s="41" t="str">
        <f t="shared" si="14"/>
        <v/>
      </c>
      <c r="U51" s="41" t="str">
        <f t="shared" si="15"/>
        <v/>
      </c>
      <c r="V51" s="21"/>
      <c r="W51" s="21"/>
      <c r="X51" s="21"/>
    </row>
    <row r="52" spans="1:24">
      <c r="A52" s="21"/>
      <c r="B52" s="114" t="s">
        <v>43</v>
      </c>
      <c r="C52" s="105"/>
      <c r="D52" s="18">
        <f t="shared" si="16"/>
        <v>-3.5</v>
      </c>
      <c r="E52" s="80">
        <v>0</v>
      </c>
      <c r="F52" s="2">
        <f t="shared" si="3"/>
        <v>11.313708498984759</v>
      </c>
      <c r="G52" s="6">
        <f t="shared" si="4"/>
        <v>5.1032690092922529E-2</v>
      </c>
      <c r="H52" s="6">
        <f t="shared" si="5"/>
        <v>5.1032690092922532</v>
      </c>
      <c r="I52" s="6">
        <f t="shared" si="6"/>
        <v>18.538533780685235</v>
      </c>
      <c r="J52" s="23"/>
      <c r="K52" s="21"/>
      <c r="L52" s="21"/>
      <c r="M52" s="41" t="str">
        <f t="shared" si="7"/>
        <v/>
      </c>
      <c r="N52" s="41" t="str">
        <f t="shared" si="8"/>
        <v/>
      </c>
      <c r="O52" s="41" t="str">
        <f t="shared" si="9"/>
        <v/>
      </c>
      <c r="P52" s="41" t="str">
        <f t="shared" si="10"/>
        <v/>
      </c>
      <c r="Q52" s="41" t="str">
        <f t="shared" si="11"/>
        <v/>
      </c>
      <c r="R52" s="41" t="str">
        <f t="shared" si="12"/>
        <v/>
      </c>
      <c r="S52" s="41" t="str">
        <f t="shared" si="13"/>
        <v/>
      </c>
      <c r="T52" s="41">
        <f t="shared" si="14"/>
        <v>-3.7512835619616598</v>
      </c>
      <c r="U52" s="41" t="str">
        <f t="shared" si="15"/>
        <v/>
      </c>
      <c r="V52" s="21"/>
      <c r="W52" s="21"/>
      <c r="X52" s="21"/>
    </row>
    <row r="53" spans="1:24">
      <c r="A53" s="21"/>
      <c r="B53" s="114" t="s">
        <v>43</v>
      </c>
      <c r="C53" s="105"/>
      <c r="D53" s="18">
        <f t="shared" si="16"/>
        <v>-3</v>
      </c>
      <c r="E53" s="80">
        <v>0</v>
      </c>
      <c r="F53" s="9">
        <f t="shared" si="3"/>
        <v>8</v>
      </c>
      <c r="G53" s="6">
        <f t="shared" si="4"/>
        <v>2.4139294187155925E-2</v>
      </c>
      <c r="H53" s="6">
        <f t="shared" si="5"/>
        <v>2.4139294187155924</v>
      </c>
      <c r="I53" s="6">
        <f t="shared" si="6"/>
        <v>13.435264771392983</v>
      </c>
      <c r="J53" s="23"/>
      <c r="K53" s="21"/>
      <c r="L53" s="21"/>
      <c r="M53" s="41" t="str">
        <f t="shared" si="7"/>
        <v/>
      </c>
      <c r="N53" s="41" t="str">
        <f t="shared" si="8"/>
        <v/>
      </c>
      <c r="O53" s="41" t="str">
        <f t="shared" si="9"/>
        <v/>
      </c>
      <c r="P53" s="41" t="str">
        <f t="shared" si="10"/>
        <v/>
      </c>
      <c r="Q53" s="41" t="str">
        <f t="shared" si="11"/>
        <v/>
      </c>
      <c r="R53" s="41" t="str">
        <f t="shared" si="12"/>
        <v/>
      </c>
      <c r="S53" s="41" t="str">
        <f t="shared" si="13"/>
        <v/>
      </c>
      <c r="T53" s="41" t="str">
        <f t="shared" si="14"/>
        <v/>
      </c>
      <c r="U53" s="41" t="str">
        <f t="shared" si="15"/>
        <v/>
      </c>
      <c r="V53" s="21"/>
      <c r="W53" s="21"/>
      <c r="X53" s="21"/>
    </row>
    <row r="54" spans="1:24">
      <c r="A54" s="21"/>
      <c r="B54" s="114" t="s">
        <v>16</v>
      </c>
      <c r="C54" s="105"/>
      <c r="D54" s="18">
        <f t="shared" si="16"/>
        <v>-2.5</v>
      </c>
      <c r="E54" s="80">
        <v>0</v>
      </c>
      <c r="F54" s="8">
        <f t="shared" si="3"/>
        <v>5.6568542494923806</v>
      </c>
      <c r="G54" s="6">
        <f t="shared" si="4"/>
        <v>1.6599869506328545E-2</v>
      </c>
      <c r="H54" s="6">
        <f t="shared" si="5"/>
        <v>1.6599869506328544</v>
      </c>
      <c r="I54" s="6">
        <f t="shared" si="6"/>
        <v>11.02133535267739</v>
      </c>
      <c r="J54" s="23"/>
      <c r="K54" s="21"/>
      <c r="L54" s="21"/>
      <c r="M54" s="41" t="str">
        <f t="shared" si="7"/>
        <v/>
      </c>
      <c r="N54" s="41" t="str">
        <f t="shared" si="8"/>
        <v/>
      </c>
      <c r="O54" s="41" t="str">
        <f t="shared" si="9"/>
        <v/>
      </c>
      <c r="P54" s="41" t="str">
        <f t="shared" si="10"/>
        <v/>
      </c>
      <c r="Q54" s="41" t="str">
        <f t="shared" si="11"/>
        <v/>
      </c>
      <c r="R54" s="41" t="str">
        <f t="shared" si="12"/>
        <v/>
      </c>
      <c r="S54" s="41" t="str">
        <f t="shared" si="13"/>
        <v/>
      </c>
      <c r="T54" s="41" t="str">
        <f t="shared" si="14"/>
        <v/>
      </c>
      <c r="U54" s="41">
        <f t="shared" si="15"/>
        <v>-2.6923664513483025</v>
      </c>
      <c r="V54" s="21"/>
      <c r="W54" s="21"/>
      <c r="X54" s="21"/>
    </row>
    <row r="55" spans="1:24">
      <c r="A55" s="21"/>
      <c r="B55" s="114" t="s">
        <v>16</v>
      </c>
      <c r="C55" s="105"/>
      <c r="D55" s="18">
        <f t="shared" si="16"/>
        <v>-2</v>
      </c>
      <c r="E55" s="80">
        <v>0</v>
      </c>
      <c r="F55" s="9">
        <f t="shared" si="3"/>
        <v>4</v>
      </c>
      <c r="G55" s="6">
        <f t="shared" si="4"/>
        <v>1.4803416989441291E-2</v>
      </c>
      <c r="H55" s="6">
        <f t="shared" si="5"/>
        <v>1.4803416989441291</v>
      </c>
      <c r="I55" s="6">
        <f t="shared" si="6"/>
        <v>9.3613484020445359</v>
      </c>
      <c r="J55" s="23"/>
      <c r="K55" s="21"/>
      <c r="L55" s="21"/>
      <c r="M55" s="41" t="str">
        <f t="shared" si="7"/>
        <v/>
      </c>
      <c r="N55" s="41" t="str">
        <f t="shared" si="8"/>
        <v/>
      </c>
      <c r="O55" s="41" t="str">
        <f t="shared" si="9"/>
        <v/>
      </c>
      <c r="P55" s="41" t="str">
        <f t="shared" si="10"/>
        <v/>
      </c>
      <c r="Q55" s="41" t="str">
        <f t="shared" si="11"/>
        <v/>
      </c>
      <c r="R55" s="41" t="str">
        <f t="shared" si="12"/>
        <v/>
      </c>
      <c r="S55" s="41" t="str">
        <f t="shared" si="13"/>
        <v/>
      </c>
      <c r="T55" s="41" t="str">
        <f t="shared" si="14"/>
        <v/>
      </c>
      <c r="U55" s="41" t="str">
        <f t="shared" si="15"/>
        <v/>
      </c>
      <c r="V55" s="21"/>
      <c r="W55" s="21"/>
      <c r="X55" s="21"/>
    </row>
    <row r="56" spans="1:24">
      <c r="A56" s="21"/>
      <c r="B56" s="114" t="s">
        <v>46</v>
      </c>
      <c r="C56" s="105"/>
      <c r="D56" s="18">
        <f t="shared" si="16"/>
        <v>-1.5</v>
      </c>
      <c r="E56" s="80">
        <v>0</v>
      </c>
      <c r="F56" s="8">
        <f>2^(-D56)</f>
        <v>2.8284271247461898</v>
      </c>
      <c r="G56" s="6">
        <f t="shared" si="4"/>
        <v>4.5453741532693092E-3</v>
      </c>
      <c r="H56" s="6">
        <f t="shared" si="5"/>
        <v>0.45453741532693093</v>
      </c>
      <c r="I56" s="6">
        <f t="shared" si="6"/>
        <v>7.8810067031004065</v>
      </c>
      <c r="J56" s="23"/>
      <c r="K56" s="21"/>
      <c r="L56" s="21"/>
      <c r="M56" s="41" t="str">
        <f t="shared" si="7"/>
        <v/>
      </c>
      <c r="N56" s="41" t="str">
        <f t="shared" si="8"/>
        <v/>
      </c>
      <c r="O56" s="41" t="str">
        <f t="shared" si="9"/>
        <v/>
      </c>
      <c r="P56" s="41" t="str">
        <f t="shared" si="10"/>
        <v/>
      </c>
      <c r="Q56" s="41" t="str">
        <f t="shared" si="11"/>
        <v/>
      </c>
      <c r="R56" s="41" t="str">
        <f t="shared" si="12"/>
        <v/>
      </c>
      <c r="S56" s="41" t="str">
        <f t="shared" si="13"/>
        <v/>
      </c>
      <c r="T56" s="41" t="str">
        <f t="shared" si="14"/>
        <v/>
      </c>
      <c r="U56" s="41" t="str">
        <f t="shared" si="15"/>
        <v/>
      </c>
      <c r="V56" s="21"/>
      <c r="W56" s="21"/>
      <c r="X56" s="21"/>
    </row>
    <row r="57" spans="1:24">
      <c r="A57" s="21"/>
      <c r="B57" s="114" t="s">
        <v>46</v>
      </c>
      <c r="C57" s="105"/>
      <c r="D57" s="18">
        <f t="shared" si="16"/>
        <v>-1</v>
      </c>
      <c r="E57" s="80">
        <v>0</v>
      </c>
      <c r="F57" s="9">
        <f t="shared" si="3"/>
        <v>2</v>
      </c>
      <c r="G57" s="6">
        <f t="shared" si="4"/>
        <v>6.5262375974956223E-3</v>
      </c>
      <c r="H57" s="6">
        <f t="shared" si="5"/>
        <v>0.65262375974956222</v>
      </c>
      <c r="I57" s="6">
        <f t="shared" si="6"/>
        <v>7.4264692877734753</v>
      </c>
      <c r="J57" s="23"/>
      <c r="K57" s="21"/>
      <c r="L57" s="21"/>
      <c r="M57" s="41" t="str">
        <f t="shared" si="7"/>
        <v/>
      </c>
      <c r="N57" s="41" t="str">
        <f t="shared" si="8"/>
        <v/>
      </c>
      <c r="O57" s="41" t="str">
        <f t="shared" si="9"/>
        <v/>
      </c>
      <c r="P57" s="41" t="str">
        <f t="shared" si="10"/>
        <v/>
      </c>
      <c r="Q57" s="41" t="str">
        <f t="shared" si="11"/>
        <v/>
      </c>
      <c r="R57" s="41" t="str">
        <f t="shared" si="12"/>
        <v/>
      </c>
      <c r="S57" s="41" t="str">
        <f t="shared" si="13"/>
        <v/>
      </c>
      <c r="T57" s="41" t="str">
        <f t="shared" si="14"/>
        <v/>
      </c>
      <c r="U57" s="41" t="str">
        <f t="shared" si="15"/>
        <v/>
      </c>
      <c r="V57" s="21"/>
      <c r="W57" s="21"/>
      <c r="X57" s="21"/>
    </row>
    <row r="58" spans="1:24">
      <c r="A58" s="21"/>
      <c r="B58" s="114" t="s">
        <v>45</v>
      </c>
      <c r="C58" s="105"/>
      <c r="D58" s="18">
        <f t="shared" si="16"/>
        <v>-0.5</v>
      </c>
      <c r="E58" s="80">
        <v>0</v>
      </c>
      <c r="F58" s="8">
        <f>2^(-D58)</f>
        <v>1.4142135623730951</v>
      </c>
      <c r="G58" s="6">
        <f t="shared" si="4"/>
        <v>4.6161192762773917E-3</v>
      </c>
      <c r="H58" s="6">
        <f t="shared" si="5"/>
        <v>0.46161192762773917</v>
      </c>
      <c r="I58" s="6">
        <f>I59+H58</f>
        <v>6.7738455280239132</v>
      </c>
      <c r="J58" s="23"/>
      <c r="K58" s="21"/>
      <c r="L58" s="21"/>
      <c r="M58" s="41" t="str">
        <f t="shared" si="7"/>
        <v/>
      </c>
      <c r="N58" s="41" t="str">
        <f t="shared" si="8"/>
        <v/>
      </c>
      <c r="O58" s="41" t="str">
        <f t="shared" si="9"/>
        <v/>
      </c>
      <c r="P58" s="41" t="str">
        <f t="shared" si="10"/>
        <v/>
      </c>
      <c r="Q58" s="41" t="str">
        <f t="shared" si="11"/>
        <v/>
      </c>
      <c r="R58" s="41" t="str">
        <f t="shared" si="12"/>
        <v/>
      </c>
      <c r="S58" s="41" t="str">
        <f t="shared" si="13"/>
        <v/>
      </c>
      <c r="T58" s="41" t="str">
        <f t="shared" si="14"/>
        <v/>
      </c>
      <c r="U58" s="41" t="str">
        <f t="shared" si="15"/>
        <v/>
      </c>
      <c r="V58" s="21"/>
      <c r="W58" s="21"/>
      <c r="X58" s="21"/>
    </row>
    <row r="59" spans="1:24">
      <c r="A59" s="21"/>
      <c r="B59" s="114" t="s">
        <v>45</v>
      </c>
      <c r="C59" s="105"/>
      <c r="D59" s="18">
        <f t="shared" si="16"/>
        <v>0</v>
      </c>
      <c r="E59" s="80">
        <v>0</v>
      </c>
      <c r="F59" s="9">
        <f t="shared" si="3"/>
        <v>1</v>
      </c>
      <c r="G59" s="6">
        <f t="shared" si="4"/>
        <v>5.2174528218460938E-3</v>
      </c>
      <c r="H59" s="6">
        <f t="shared" si="5"/>
        <v>0.52174528218460936</v>
      </c>
      <c r="I59" s="6">
        <f t="shared" si="6"/>
        <v>6.3122336003961736</v>
      </c>
      <c r="J59" s="24"/>
      <c r="K59" s="21"/>
      <c r="L59" s="21"/>
      <c r="M59" s="41" t="str">
        <f t="shared" si="7"/>
        <v/>
      </c>
      <c r="N59" s="41" t="str">
        <f t="shared" si="8"/>
        <v/>
      </c>
      <c r="O59" s="41" t="str">
        <f t="shared" si="9"/>
        <v/>
      </c>
      <c r="P59" s="41" t="str">
        <f t="shared" si="10"/>
        <v/>
      </c>
      <c r="Q59" s="41" t="str">
        <f t="shared" si="11"/>
        <v/>
      </c>
      <c r="R59" s="41" t="str">
        <f t="shared" si="12"/>
        <v/>
      </c>
      <c r="S59" s="41" t="str">
        <f t="shared" si="13"/>
        <v/>
      </c>
      <c r="T59" s="41" t="str">
        <f t="shared" si="14"/>
        <v/>
      </c>
      <c r="U59" s="41" t="str">
        <f t="shared" si="15"/>
        <v/>
      </c>
      <c r="V59" s="21"/>
      <c r="W59" s="21"/>
      <c r="X59" s="21"/>
    </row>
    <row r="60" spans="1:24">
      <c r="A60" s="21"/>
      <c r="B60" s="114" t="s">
        <v>18</v>
      </c>
      <c r="C60" s="105"/>
      <c r="D60" s="18">
        <f t="shared" si="16"/>
        <v>0.5</v>
      </c>
      <c r="E60" s="80">
        <v>0</v>
      </c>
      <c r="F60" s="8">
        <f t="shared" si="3"/>
        <v>0.70710678118654746</v>
      </c>
      <c r="G60" s="6">
        <f t="shared" si="4"/>
        <v>6.1548257017031878E-3</v>
      </c>
      <c r="H60" s="6">
        <f t="shared" si="5"/>
        <v>0.61548257017031882</v>
      </c>
      <c r="I60" s="6">
        <f t="shared" si="6"/>
        <v>5.7904883182115645</v>
      </c>
      <c r="J60" s="24"/>
      <c r="K60" s="21"/>
      <c r="L60" s="21"/>
      <c r="M60" s="41" t="str">
        <f t="shared" si="7"/>
        <v/>
      </c>
      <c r="N60" s="41" t="str">
        <f t="shared" si="8"/>
        <v/>
      </c>
      <c r="O60" s="41" t="str">
        <f t="shared" si="9"/>
        <v/>
      </c>
      <c r="P60" s="41" t="str">
        <f t="shared" si="10"/>
        <v/>
      </c>
      <c r="Q60" s="41" t="str">
        <f t="shared" si="11"/>
        <v/>
      </c>
      <c r="R60" s="41" t="str">
        <f t="shared" si="12"/>
        <v/>
      </c>
      <c r="S60" s="41" t="str">
        <f t="shared" si="13"/>
        <v/>
      </c>
      <c r="T60" s="41" t="str">
        <f t="shared" si="14"/>
        <v/>
      </c>
      <c r="U60" s="41" t="str">
        <f t="shared" si="15"/>
        <v/>
      </c>
      <c r="V60" s="21"/>
      <c r="W60" s="21"/>
      <c r="X60" s="21"/>
    </row>
    <row r="61" spans="1:24">
      <c r="A61" s="21"/>
      <c r="B61" s="114" t="s">
        <v>18</v>
      </c>
      <c r="C61" s="105"/>
      <c r="D61" s="18">
        <f t="shared" si="16"/>
        <v>1</v>
      </c>
      <c r="E61" s="80">
        <v>0</v>
      </c>
      <c r="F61" s="2">
        <f t="shared" si="3"/>
        <v>0.5</v>
      </c>
      <c r="G61" s="6">
        <f t="shared" si="4"/>
        <v>2.3345890592667267E-3</v>
      </c>
      <c r="H61" s="6">
        <f t="shared" si="5"/>
        <v>0.23345890592667268</v>
      </c>
      <c r="I61" s="6">
        <f t="shared" si="6"/>
        <v>5.1750057480412455</v>
      </c>
      <c r="J61" s="25"/>
      <c r="K61" s="21"/>
      <c r="L61" s="21"/>
      <c r="M61" s="41" t="str">
        <f t="shared" si="7"/>
        <v/>
      </c>
      <c r="N61" s="41" t="str">
        <f t="shared" si="8"/>
        <v/>
      </c>
      <c r="O61" s="41" t="str">
        <f t="shared" si="9"/>
        <v/>
      </c>
      <c r="P61" s="41" t="str">
        <f t="shared" si="10"/>
        <v/>
      </c>
      <c r="Q61" s="41" t="str">
        <f t="shared" si="11"/>
        <v/>
      </c>
      <c r="R61" s="41" t="str">
        <f t="shared" si="12"/>
        <v/>
      </c>
      <c r="S61" s="41" t="str">
        <f t="shared" si="13"/>
        <v/>
      </c>
      <c r="T61" s="41" t="str">
        <f t="shared" si="14"/>
        <v/>
      </c>
      <c r="U61" s="41" t="str">
        <f t="shared" si="15"/>
        <v/>
      </c>
      <c r="V61" s="21"/>
      <c r="W61" s="21"/>
      <c r="X61" s="21"/>
    </row>
    <row r="62" spans="1:24">
      <c r="A62" s="21"/>
      <c r="B62" s="114" t="s">
        <v>44</v>
      </c>
      <c r="C62" s="105"/>
      <c r="D62" s="18">
        <f t="shared" si="16"/>
        <v>1.5</v>
      </c>
      <c r="E62" s="80">
        <v>0</v>
      </c>
      <c r="F62" s="8">
        <f t="shared" si="3"/>
        <v>0.35355339059327379</v>
      </c>
      <c r="G62" s="6">
        <f t="shared" si="4"/>
        <v>2.5149891229373375E-2</v>
      </c>
      <c r="H62" s="6">
        <f t="shared" si="5"/>
        <v>2.5149891229373376</v>
      </c>
      <c r="I62" s="6">
        <f t="shared" si="6"/>
        <v>4.9415468421145725</v>
      </c>
      <c r="J62" s="25"/>
      <c r="K62" s="21"/>
      <c r="L62" s="21"/>
      <c r="M62" s="41" t="str">
        <f t="shared" si="7"/>
        <v/>
      </c>
      <c r="N62" s="41" t="str">
        <f t="shared" si="8"/>
        <v/>
      </c>
      <c r="O62" s="41" t="str">
        <f t="shared" si="9"/>
        <v/>
      </c>
      <c r="P62" s="41" t="str">
        <f t="shared" si="10"/>
        <v/>
      </c>
      <c r="Q62" s="41" t="str">
        <f t="shared" si="11"/>
        <v/>
      </c>
      <c r="R62" s="41" t="str">
        <f t="shared" si="12"/>
        <v/>
      </c>
      <c r="S62" s="41" t="str">
        <f t="shared" si="13"/>
        <v/>
      </c>
      <c r="T62" s="41" t="str">
        <f t="shared" si="14"/>
        <v/>
      </c>
      <c r="U62" s="41" t="str">
        <f t="shared" si="15"/>
        <v/>
      </c>
      <c r="V62" s="21"/>
      <c r="W62" s="21"/>
      <c r="X62" s="21"/>
    </row>
    <row r="63" spans="1:24">
      <c r="A63" s="21"/>
      <c r="B63" s="114" t="s">
        <v>44</v>
      </c>
      <c r="C63" s="105"/>
      <c r="D63" s="18">
        <f t="shared" si="16"/>
        <v>2</v>
      </c>
      <c r="E63" s="80">
        <v>0</v>
      </c>
      <c r="F63" s="11">
        <f t="shared" si="3"/>
        <v>0.25</v>
      </c>
      <c r="G63" s="6">
        <f t="shared" si="4"/>
        <v>8.5778461647300196E-3</v>
      </c>
      <c r="H63" s="6">
        <f t="shared" si="5"/>
        <v>0.85778461647300197</v>
      </c>
      <c r="I63" s="6">
        <f t="shared" si="6"/>
        <v>2.4265577191772345</v>
      </c>
      <c r="J63" s="25"/>
      <c r="K63" s="21"/>
      <c r="L63" s="21"/>
      <c r="M63" s="41" t="str">
        <f t="shared" si="7"/>
        <v/>
      </c>
      <c r="N63" s="41" t="str">
        <f t="shared" si="8"/>
        <v/>
      </c>
      <c r="O63" s="41" t="str">
        <f t="shared" si="9"/>
        <v/>
      </c>
      <c r="P63" s="41" t="str">
        <f t="shared" si="10"/>
        <v/>
      </c>
      <c r="Q63" s="41" t="str">
        <f t="shared" si="11"/>
        <v/>
      </c>
      <c r="R63" s="41" t="str">
        <f t="shared" si="12"/>
        <v/>
      </c>
      <c r="S63" s="41" t="str">
        <f t="shared" si="13"/>
        <v/>
      </c>
      <c r="T63" s="41" t="str">
        <f t="shared" si="14"/>
        <v/>
      </c>
      <c r="U63" s="41" t="str">
        <f t="shared" si="15"/>
        <v/>
      </c>
      <c r="V63" s="21"/>
      <c r="W63" s="21"/>
      <c r="X63" s="21"/>
    </row>
    <row r="64" spans="1:24">
      <c r="A64" s="21"/>
      <c r="B64" s="114" t="s">
        <v>19</v>
      </c>
      <c r="C64" s="105"/>
      <c r="D64" s="18">
        <f t="shared" si="16"/>
        <v>2.5</v>
      </c>
      <c r="E64" s="80">
        <v>0</v>
      </c>
      <c r="F64" s="11">
        <f t="shared" si="3"/>
        <v>0.17677669529663687</v>
      </c>
      <c r="G64" s="6">
        <f t="shared" si="4"/>
        <v>6.4731787552395606E-3</v>
      </c>
      <c r="H64" s="6">
        <f t="shared" si="5"/>
        <v>0.64731787552395603</v>
      </c>
      <c r="I64" s="6">
        <f t="shared" si="6"/>
        <v>1.5687731027042324</v>
      </c>
      <c r="J64" s="25"/>
      <c r="K64" s="21"/>
      <c r="L64" s="21"/>
      <c r="M64" s="41" t="str">
        <f t="shared" si="7"/>
        <v/>
      </c>
      <c r="N64" s="41" t="str">
        <f t="shared" si="8"/>
        <v/>
      </c>
      <c r="O64" s="41" t="str">
        <f t="shared" si="9"/>
        <v/>
      </c>
      <c r="P64" s="41" t="str">
        <f t="shared" si="10"/>
        <v/>
      </c>
      <c r="Q64" s="41" t="str">
        <f t="shared" si="11"/>
        <v/>
      </c>
      <c r="R64" s="41" t="str">
        <f t="shared" si="12"/>
        <v/>
      </c>
      <c r="S64" s="41" t="str">
        <f t="shared" si="13"/>
        <v/>
      </c>
      <c r="T64" s="41" t="str">
        <f t="shared" si="14"/>
        <v/>
      </c>
      <c r="U64" s="41" t="str">
        <f t="shared" si="15"/>
        <v/>
      </c>
      <c r="V64" s="21"/>
      <c r="W64" s="21"/>
      <c r="X64" s="21"/>
    </row>
    <row r="65" spans="1:24">
      <c r="A65" s="21"/>
      <c r="B65" s="114" t="s">
        <v>19</v>
      </c>
      <c r="C65" s="105"/>
      <c r="D65" s="18">
        <f t="shared" si="16"/>
        <v>3</v>
      </c>
      <c r="E65" s="80">
        <v>0</v>
      </c>
      <c r="F65" s="11">
        <f t="shared" si="3"/>
        <v>0.125</v>
      </c>
      <c r="G65" s="6">
        <f t="shared" si="4"/>
        <v>2.6175695512990569E-3</v>
      </c>
      <c r="H65" s="6">
        <f t="shared" si="5"/>
        <v>0.26175695512990571</v>
      </c>
      <c r="I65" s="6">
        <f t="shared" si="6"/>
        <v>0.92145522718027628</v>
      </c>
      <c r="J65" s="25"/>
      <c r="K65" s="21"/>
      <c r="L65" s="21"/>
      <c r="M65" s="41" t="str">
        <f t="shared" si="7"/>
        <v/>
      </c>
      <c r="N65" s="41" t="str">
        <f t="shared" si="8"/>
        <v/>
      </c>
      <c r="O65" s="41" t="str">
        <f t="shared" si="9"/>
        <v/>
      </c>
      <c r="P65" s="41" t="str">
        <f t="shared" si="10"/>
        <v/>
      </c>
      <c r="Q65" s="41" t="str">
        <f t="shared" si="11"/>
        <v/>
      </c>
      <c r="R65" s="41" t="str">
        <f t="shared" si="12"/>
        <v/>
      </c>
      <c r="S65" s="41" t="str">
        <f t="shared" si="13"/>
        <v/>
      </c>
      <c r="T65" s="41" t="str">
        <f t="shared" si="14"/>
        <v/>
      </c>
      <c r="U65" s="41" t="str">
        <f t="shared" si="15"/>
        <v/>
      </c>
      <c r="V65" s="21"/>
      <c r="W65" s="21"/>
      <c r="X65" s="21"/>
    </row>
    <row r="66" spans="1:24">
      <c r="A66" s="21"/>
      <c r="B66" s="114" t="s">
        <v>48</v>
      </c>
      <c r="C66" s="105"/>
      <c r="D66" s="18">
        <f t="shared" si="16"/>
        <v>3.5</v>
      </c>
      <c r="E66" s="80">
        <v>0</v>
      </c>
      <c r="F66" s="11">
        <f t="shared" si="3"/>
        <v>8.8388347648318447E-2</v>
      </c>
      <c r="G66" s="6">
        <f t="shared" si="4"/>
        <v>3.4841973081480696E-3</v>
      </c>
      <c r="H66" s="6">
        <f t="shared" si="5"/>
        <v>0.34841973081480698</v>
      </c>
      <c r="I66" s="6">
        <f t="shared" si="6"/>
        <v>0.65969827205037057</v>
      </c>
      <c r="J66" s="25"/>
      <c r="K66" s="21"/>
      <c r="L66" s="21"/>
      <c r="M66" s="41" t="str">
        <f t="shared" si="7"/>
        <v/>
      </c>
      <c r="N66" s="41" t="str">
        <f t="shared" si="8"/>
        <v/>
      </c>
      <c r="O66" s="41" t="str">
        <f t="shared" si="9"/>
        <v/>
      </c>
      <c r="P66" s="41" t="str">
        <f t="shared" si="10"/>
        <v/>
      </c>
      <c r="Q66" s="41" t="str">
        <f t="shared" si="11"/>
        <v/>
      </c>
      <c r="R66" s="41" t="str">
        <f t="shared" si="12"/>
        <v/>
      </c>
      <c r="S66" s="41" t="str">
        <f t="shared" si="13"/>
        <v/>
      </c>
      <c r="T66" s="41" t="str">
        <f t="shared" si="14"/>
        <v/>
      </c>
      <c r="U66" s="41" t="str">
        <f t="shared" si="15"/>
        <v/>
      </c>
      <c r="V66" s="21"/>
      <c r="W66" s="21"/>
      <c r="X66" s="21"/>
    </row>
    <row r="67" spans="1:24">
      <c r="A67" s="21"/>
      <c r="B67" s="114" t="s">
        <v>48</v>
      </c>
      <c r="C67" s="105"/>
      <c r="D67" s="18">
        <f t="shared" si="16"/>
        <v>4</v>
      </c>
      <c r="E67" s="80">
        <v>0</v>
      </c>
      <c r="F67" s="11">
        <f t="shared" si="3"/>
        <v>6.25E-2</v>
      </c>
      <c r="G67" s="6">
        <f t="shared" si="4"/>
        <v>2.5114518667869335E-3</v>
      </c>
      <c r="H67" s="6">
        <f t="shared" si="5"/>
        <v>0.25114518667869334</v>
      </c>
      <c r="I67" s="6">
        <f t="shared" si="6"/>
        <v>0.31127854123556359</v>
      </c>
      <c r="J67" s="25"/>
      <c r="K67" s="21"/>
      <c r="L67" s="21"/>
      <c r="M67" s="41" t="str">
        <f t="shared" si="7"/>
        <v/>
      </c>
      <c r="N67" s="41" t="str">
        <f t="shared" si="8"/>
        <v/>
      </c>
      <c r="O67" s="41" t="str">
        <f t="shared" si="9"/>
        <v/>
      </c>
      <c r="P67" s="41" t="str">
        <f t="shared" si="10"/>
        <v/>
      </c>
      <c r="Q67" s="41" t="str">
        <f t="shared" si="11"/>
        <v/>
      </c>
      <c r="R67" s="41" t="str">
        <f t="shared" si="12"/>
        <v/>
      </c>
      <c r="S67" s="41" t="str">
        <f t="shared" si="13"/>
        <v/>
      </c>
      <c r="T67" s="41" t="str">
        <f t="shared" si="14"/>
        <v/>
      </c>
      <c r="U67" s="41" t="str">
        <f t="shared" si="15"/>
        <v/>
      </c>
      <c r="V67" s="21"/>
      <c r="W67" s="21"/>
      <c r="X67" s="21"/>
    </row>
    <row r="68" spans="1:24">
      <c r="A68" s="21"/>
      <c r="B68" s="114" t="s">
        <v>20</v>
      </c>
      <c r="C68" s="105"/>
      <c r="D68" s="18">
        <f t="shared" si="16"/>
        <v>4.5</v>
      </c>
      <c r="E68" s="80">
        <v>0</v>
      </c>
      <c r="F68" s="11">
        <f t="shared" si="3"/>
        <v>4.4194173824159223E-2</v>
      </c>
      <c r="G68" s="6">
        <f t="shared" si="4"/>
        <v>6.0133354556870231E-4</v>
      </c>
      <c r="H68" s="6">
        <f t="shared" si="5"/>
        <v>6.013335455687023E-2</v>
      </c>
      <c r="I68" s="6">
        <f t="shared" si="6"/>
        <v>6.013335455687023E-2</v>
      </c>
      <c r="J68" s="25"/>
      <c r="K68" s="21"/>
      <c r="L68" s="21"/>
      <c r="M68" s="41" t="str">
        <f t="shared" si="7"/>
        <v/>
      </c>
      <c r="N68" s="41" t="str">
        <f t="shared" si="8"/>
        <v/>
      </c>
      <c r="O68" s="41" t="str">
        <f t="shared" si="9"/>
        <v/>
      </c>
      <c r="P68" s="41" t="str">
        <f t="shared" si="10"/>
        <v/>
      </c>
      <c r="Q68" s="41" t="str">
        <f t="shared" si="11"/>
        <v/>
      </c>
      <c r="R68" s="41" t="str">
        <f t="shared" si="12"/>
        <v/>
      </c>
      <c r="S68" s="41" t="str">
        <f t="shared" si="13"/>
        <v/>
      </c>
      <c r="T68" s="41" t="str">
        <f t="shared" si="14"/>
        <v/>
      </c>
      <c r="U68" s="41" t="str">
        <f t="shared" si="15"/>
        <v/>
      </c>
      <c r="V68" s="21"/>
      <c r="W68" s="21"/>
      <c r="X68" s="21"/>
    </row>
    <row r="69" spans="1:24">
      <c r="A69" s="21"/>
      <c r="B69" s="114" t="s">
        <v>20</v>
      </c>
      <c r="C69" s="105"/>
      <c r="D69" s="18">
        <f t="shared" si="16"/>
        <v>5</v>
      </c>
      <c r="E69" s="80">
        <v>0</v>
      </c>
      <c r="F69" s="11">
        <f t="shared" si="3"/>
        <v>3.125E-2</v>
      </c>
      <c r="G69" s="6">
        <f t="shared" si="4"/>
        <v>0</v>
      </c>
      <c r="H69" s="6">
        <f t="shared" si="5"/>
        <v>0</v>
      </c>
      <c r="I69" s="6">
        <f t="shared" si="6"/>
        <v>0</v>
      </c>
      <c r="J69" s="25"/>
      <c r="K69" s="21"/>
      <c r="L69" s="21"/>
      <c r="M69" s="41" t="str">
        <f t="shared" si="7"/>
        <v/>
      </c>
      <c r="N69" s="41" t="str">
        <f t="shared" si="8"/>
        <v/>
      </c>
      <c r="O69" s="41" t="str">
        <f t="shared" si="9"/>
        <v/>
      </c>
      <c r="P69" s="41" t="str">
        <f t="shared" si="10"/>
        <v/>
      </c>
      <c r="Q69" s="41" t="str">
        <f t="shared" si="11"/>
        <v/>
      </c>
      <c r="R69" s="41" t="str">
        <f t="shared" si="12"/>
        <v/>
      </c>
      <c r="S69" s="41" t="str">
        <f t="shared" si="13"/>
        <v/>
      </c>
      <c r="T69" s="41" t="str">
        <f t="shared" si="14"/>
        <v/>
      </c>
      <c r="U69" s="41" t="str">
        <f t="shared" si="15"/>
        <v/>
      </c>
      <c r="V69" s="21"/>
      <c r="W69" s="21"/>
      <c r="X69" s="21"/>
    </row>
    <row r="70" spans="1:24">
      <c r="A70" s="21"/>
      <c r="B70" s="114" t="s">
        <v>49</v>
      </c>
      <c r="C70" s="105"/>
      <c r="D70" s="18">
        <f t="shared" si="16"/>
        <v>5.5</v>
      </c>
      <c r="E70" s="80">
        <v>0</v>
      </c>
      <c r="F70" s="11">
        <f t="shared" si="3"/>
        <v>2.2097086912079608E-2</v>
      </c>
      <c r="G70" s="6">
        <f t="shared" si="4"/>
        <v>0</v>
      </c>
      <c r="H70" s="6">
        <f t="shared" si="5"/>
        <v>0</v>
      </c>
      <c r="I70" s="6">
        <f t="shared" si="6"/>
        <v>0</v>
      </c>
      <c r="J70" s="25"/>
      <c r="K70" s="21"/>
      <c r="L70" s="21"/>
      <c r="M70" s="41" t="str">
        <f t="shared" si="7"/>
        <v/>
      </c>
      <c r="N70" s="41" t="str">
        <f t="shared" si="8"/>
        <v/>
      </c>
      <c r="O70" s="41" t="str">
        <f t="shared" si="9"/>
        <v/>
      </c>
      <c r="P70" s="41" t="str">
        <f t="shared" si="10"/>
        <v/>
      </c>
      <c r="Q70" s="41" t="str">
        <f t="shared" si="11"/>
        <v/>
      </c>
      <c r="R70" s="41" t="str">
        <f t="shared" si="12"/>
        <v/>
      </c>
      <c r="S70" s="41" t="str">
        <f t="shared" si="13"/>
        <v/>
      </c>
      <c r="T70" s="41" t="str">
        <f t="shared" si="14"/>
        <v/>
      </c>
      <c r="U70" s="41" t="str">
        <f t="shared" si="15"/>
        <v/>
      </c>
      <c r="V70" s="21"/>
      <c r="W70" s="21"/>
      <c r="X70" s="21"/>
    </row>
    <row r="71" spans="1:24">
      <c r="A71" s="21"/>
      <c r="B71" s="114" t="s">
        <v>50</v>
      </c>
      <c r="C71" s="105"/>
      <c r="D71" s="18">
        <f t="shared" si="16"/>
        <v>6</v>
      </c>
      <c r="E71" s="80">
        <v>0</v>
      </c>
      <c r="F71" s="11">
        <f t="shared" si="3"/>
        <v>1.5625E-2</v>
      </c>
      <c r="G71" s="6">
        <f t="shared" si="4"/>
        <v>0</v>
      </c>
      <c r="H71" s="6">
        <f t="shared" si="5"/>
        <v>0</v>
      </c>
      <c r="I71" s="6">
        <f t="shared" si="6"/>
        <v>0</v>
      </c>
      <c r="J71" s="25"/>
      <c r="K71" s="21"/>
      <c r="L71" s="21"/>
      <c r="M71" s="41" t="str">
        <f t="shared" si="7"/>
        <v/>
      </c>
      <c r="N71" s="41" t="str">
        <f t="shared" si="8"/>
        <v/>
      </c>
      <c r="O71" s="41" t="str">
        <f t="shared" si="9"/>
        <v/>
      </c>
      <c r="P71" s="41" t="str">
        <f t="shared" si="10"/>
        <v/>
      </c>
      <c r="Q71" s="41" t="str">
        <f t="shared" si="11"/>
        <v/>
      </c>
      <c r="R71" s="41" t="str">
        <f t="shared" si="12"/>
        <v/>
      </c>
      <c r="S71" s="41" t="str">
        <f t="shared" si="13"/>
        <v/>
      </c>
      <c r="T71" s="41" t="str">
        <f t="shared" si="14"/>
        <v/>
      </c>
      <c r="U71" s="41" t="str">
        <f t="shared" si="15"/>
        <v/>
      </c>
      <c r="V71" s="21"/>
      <c r="W71" s="21"/>
      <c r="X71" s="21"/>
    </row>
    <row r="72" spans="1:24">
      <c r="A72" s="21"/>
      <c r="B72" s="114" t="s">
        <v>21</v>
      </c>
      <c r="C72" s="105"/>
      <c r="D72" s="18">
        <f t="shared" si="16"/>
        <v>6.5</v>
      </c>
      <c r="E72" s="80">
        <v>0</v>
      </c>
      <c r="F72" s="11">
        <f t="shared" si="3"/>
        <v>1.1048543456039808E-2</v>
      </c>
      <c r="G72" s="6">
        <f t="shared" si="4"/>
        <v>0</v>
      </c>
      <c r="H72" s="6">
        <f t="shared" si="5"/>
        <v>0</v>
      </c>
      <c r="I72" s="6">
        <f t="shared" si="6"/>
        <v>0</v>
      </c>
      <c r="J72" s="25"/>
      <c r="K72" s="21"/>
      <c r="L72" s="21"/>
      <c r="M72" s="41" t="str">
        <f t="shared" si="7"/>
        <v/>
      </c>
      <c r="N72" s="41" t="str">
        <f t="shared" si="8"/>
        <v/>
      </c>
      <c r="O72" s="41" t="str">
        <f t="shared" si="9"/>
        <v/>
      </c>
      <c r="P72" s="41" t="str">
        <f t="shared" si="10"/>
        <v/>
      </c>
      <c r="Q72" s="41" t="str">
        <f t="shared" si="11"/>
        <v/>
      </c>
      <c r="R72" s="41" t="str">
        <f t="shared" si="12"/>
        <v/>
      </c>
      <c r="S72" s="41" t="str">
        <f t="shared" si="13"/>
        <v/>
      </c>
      <c r="T72" s="41" t="str">
        <f t="shared" si="14"/>
        <v/>
      </c>
      <c r="U72" s="41" t="str">
        <f t="shared" si="15"/>
        <v/>
      </c>
      <c r="V72" s="21"/>
      <c r="W72" s="21"/>
      <c r="X72" s="21"/>
    </row>
    <row r="73" spans="1:24">
      <c r="A73" s="21"/>
      <c r="B73" s="114" t="s">
        <v>21</v>
      </c>
      <c r="C73" s="105"/>
      <c r="D73" s="18">
        <f t="shared" si="16"/>
        <v>7</v>
      </c>
      <c r="E73" s="80">
        <v>0</v>
      </c>
      <c r="F73" s="11">
        <f t="shared" si="3"/>
        <v>7.8125E-3</v>
      </c>
      <c r="G73" s="6">
        <f t="shared" si="4"/>
        <v>0</v>
      </c>
      <c r="H73" s="6">
        <f t="shared" si="5"/>
        <v>0</v>
      </c>
      <c r="I73" s="6">
        <f t="shared" si="6"/>
        <v>0</v>
      </c>
      <c r="J73" s="21"/>
      <c r="K73" s="21"/>
      <c r="L73" s="21"/>
      <c r="M73" s="41" t="str">
        <f t="shared" si="7"/>
        <v/>
      </c>
      <c r="N73" s="41" t="str">
        <f t="shared" si="8"/>
        <v/>
      </c>
      <c r="O73" s="41" t="str">
        <f t="shared" si="9"/>
        <v/>
      </c>
      <c r="P73" s="41" t="str">
        <f t="shared" si="10"/>
        <v/>
      </c>
      <c r="Q73" s="41" t="str">
        <f t="shared" si="11"/>
        <v/>
      </c>
      <c r="R73" s="41" t="str">
        <f t="shared" si="12"/>
        <v/>
      </c>
      <c r="S73" s="41" t="str">
        <f t="shared" si="13"/>
        <v/>
      </c>
      <c r="T73" s="41" t="str">
        <f t="shared" si="14"/>
        <v/>
      </c>
      <c r="U73" s="41" t="str">
        <f t="shared" si="15"/>
        <v/>
      </c>
      <c r="V73" s="21"/>
      <c r="W73" s="21"/>
      <c r="X73" s="21"/>
    </row>
    <row r="74" spans="1:24">
      <c r="A74" s="21"/>
      <c r="B74" s="114" t="s">
        <v>51</v>
      </c>
      <c r="C74" s="105"/>
      <c r="D74" s="18">
        <f t="shared" si="16"/>
        <v>7.5</v>
      </c>
      <c r="E74" s="80">
        <v>0</v>
      </c>
      <c r="F74" s="11">
        <f t="shared" si="3"/>
        <v>5.5242717280199038E-3</v>
      </c>
      <c r="G74" s="6">
        <f t="shared" si="4"/>
        <v>0</v>
      </c>
      <c r="H74" s="6">
        <f t="shared" si="5"/>
        <v>0</v>
      </c>
      <c r="I74" s="6">
        <f t="shared" si="6"/>
        <v>0</v>
      </c>
      <c r="J74" s="21"/>
      <c r="K74" s="21"/>
      <c r="L74" s="21"/>
      <c r="M74" s="41" t="str">
        <f t="shared" si="7"/>
        <v/>
      </c>
      <c r="N74" s="41" t="str">
        <f t="shared" si="8"/>
        <v/>
      </c>
      <c r="O74" s="41" t="str">
        <f t="shared" si="9"/>
        <v/>
      </c>
      <c r="P74" s="41" t="str">
        <f t="shared" si="10"/>
        <v/>
      </c>
      <c r="Q74" s="41" t="str">
        <f t="shared" si="11"/>
        <v/>
      </c>
      <c r="R74" s="41" t="str">
        <f t="shared" si="12"/>
        <v/>
      </c>
      <c r="S74" s="41" t="str">
        <f t="shared" si="13"/>
        <v/>
      </c>
      <c r="T74" s="41" t="str">
        <f t="shared" si="14"/>
        <v/>
      </c>
      <c r="U74" s="41" t="str">
        <f t="shared" si="15"/>
        <v/>
      </c>
      <c r="V74" s="21"/>
      <c r="W74" s="21"/>
      <c r="X74" s="21"/>
    </row>
    <row r="75" spans="1:24">
      <c r="A75" s="21"/>
      <c r="B75" s="114" t="s">
        <v>51</v>
      </c>
      <c r="C75" s="105"/>
      <c r="D75" s="18">
        <f t="shared" si="16"/>
        <v>8</v>
      </c>
      <c r="E75" s="80">
        <v>0</v>
      </c>
      <c r="F75" s="11">
        <f t="shared" si="3"/>
        <v>3.90625E-3</v>
      </c>
      <c r="G75" s="6">
        <f t="shared" si="4"/>
        <v>0</v>
      </c>
      <c r="H75" s="6">
        <f t="shared" si="5"/>
        <v>0</v>
      </c>
      <c r="I75" s="6">
        <f t="shared" si="6"/>
        <v>0</v>
      </c>
      <c r="J75" s="21"/>
      <c r="K75" s="21"/>
      <c r="L75" s="21"/>
      <c r="M75" s="41" t="str">
        <f t="shared" si="7"/>
        <v/>
      </c>
      <c r="N75" s="41" t="str">
        <f t="shared" si="8"/>
        <v/>
      </c>
      <c r="O75" s="41" t="str">
        <f t="shared" si="9"/>
        <v/>
      </c>
      <c r="P75" s="41" t="str">
        <f t="shared" si="10"/>
        <v/>
      </c>
      <c r="Q75" s="41" t="str">
        <f t="shared" si="11"/>
        <v/>
      </c>
      <c r="R75" s="41" t="str">
        <f t="shared" si="12"/>
        <v/>
      </c>
      <c r="S75" s="41" t="str">
        <f t="shared" si="13"/>
        <v/>
      </c>
      <c r="T75" s="41" t="str">
        <f t="shared" si="14"/>
        <v/>
      </c>
      <c r="U75" s="41" t="str">
        <f t="shared" si="15"/>
        <v/>
      </c>
      <c r="V75" s="21"/>
      <c r="W75" s="21"/>
      <c r="X75" s="21"/>
    </row>
    <row r="76" spans="1:24">
      <c r="A76" s="21"/>
      <c r="B76" s="114" t="s">
        <v>22</v>
      </c>
      <c r="C76" s="105"/>
      <c r="D76" s="18">
        <f t="shared" si="16"/>
        <v>8.5</v>
      </c>
      <c r="E76" s="80">
        <v>0</v>
      </c>
      <c r="F76" s="11">
        <f t="shared" si="3"/>
        <v>2.7621358640099515E-3</v>
      </c>
      <c r="G76" s="6">
        <f t="shared" si="4"/>
        <v>0</v>
      </c>
      <c r="H76" s="6">
        <f t="shared" si="5"/>
        <v>0</v>
      </c>
      <c r="I76" s="6">
        <f t="shared" si="6"/>
        <v>0</v>
      </c>
      <c r="J76" s="21"/>
      <c r="K76" s="21"/>
      <c r="L76" s="21"/>
      <c r="M76" s="41" t="str">
        <f t="shared" si="7"/>
        <v/>
      </c>
      <c r="N76" s="41" t="str">
        <f t="shared" si="8"/>
        <v/>
      </c>
      <c r="O76" s="41" t="str">
        <f t="shared" si="9"/>
        <v/>
      </c>
      <c r="P76" s="41" t="str">
        <f t="shared" si="10"/>
        <v/>
      </c>
      <c r="Q76" s="41" t="str">
        <f t="shared" si="11"/>
        <v/>
      </c>
      <c r="R76" s="41" t="str">
        <f t="shared" si="12"/>
        <v/>
      </c>
      <c r="S76" s="41" t="str">
        <f t="shared" si="13"/>
        <v/>
      </c>
      <c r="T76" s="41" t="str">
        <f t="shared" si="14"/>
        <v/>
      </c>
      <c r="U76" s="41" t="str">
        <f t="shared" si="15"/>
        <v/>
      </c>
      <c r="V76" s="21"/>
      <c r="W76" s="21"/>
      <c r="X76" s="21"/>
    </row>
    <row r="77" spans="1:24">
      <c r="A77" s="21"/>
      <c r="B77" s="114" t="s">
        <v>22</v>
      </c>
      <c r="C77" s="105"/>
      <c r="D77" s="18">
        <f t="shared" si="16"/>
        <v>9</v>
      </c>
      <c r="E77" s="80">
        <v>0</v>
      </c>
      <c r="F77" s="11">
        <f t="shared" si="3"/>
        <v>1.953125E-3</v>
      </c>
      <c r="G77" s="6">
        <f t="shared" si="4"/>
        <v>0</v>
      </c>
      <c r="H77" s="6">
        <f t="shared" si="5"/>
        <v>0</v>
      </c>
      <c r="I77" s="6">
        <f t="shared" si="6"/>
        <v>0</v>
      </c>
      <c r="J77" s="21"/>
      <c r="K77" s="21"/>
      <c r="L77" s="21"/>
      <c r="M77" s="41" t="str">
        <f t="shared" si="7"/>
        <v/>
      </c>
      <c r="N77" s="41" t="str">
        <f t="shared" si="8"/>
        <v/>
      </c>
      <c r="O77" s="41" t="str">
        <f t="shared" si="9"/>
        <v/>
      </c>
      <c r="P77" s="41" t="str">
        <f t="shared" si="10"/>
        <v/>
      </c>
      <c r="Q77" s="41" t="str">
        <f t="shared" si="11"/>
        <v/>
      </c>
      <c r="R77" s="41" t="str">
        <f t="shared" si="12"/>
        <v/>
      </c>
      <c r="S77" s="41" t="str">
        <f t="shared" si="13"/>
        <v/>
      </c>
      <c r="T77" s="41" t="str">
        <f t="shared" si="14"/>
        <v/>
      </c>
      <c r="U77" s="41" t="str">
        <f t="shared" si="15"/>
        <v/>
      </c>
      <c r="V77" s="21"/>
      <c r="W77" s="21"/>
      <c r="X77" s="21"/>
    </row>
    <row r="78" spans="1:24">
      <c r="A78" s="21"/>
      <c r="B78" s="114" t="s">
        <v>52</v>
      </c>
      <c r="C78" s="105"/>
      <c r="D78" s="18">
        <f t="shared" si="16"/>
        <v>9.5</v>
      </c>
      <c r="E78" s="80">
        <v>0</v>
      </c>
      <c r="F78" s="11">
        <f t="shared" si="3"/>
        <v>1.3810679320049757E-3</v>
      </c>
      <c r="G78" s="6">
        <f t="shared" si="4"/>
        <v>0</v>
      </c>
      <c r="H78" s="6">
        <f t="shared" si="5"/>
        <v>0</v>
      </c>
      <c r="I78" s="6">
        <f t="shared" si="6"/>
        <v>0</v>
      </c>
      <c r="J78" s="21"/>
      <c r="K78" s="21"/>
      <c r="L78" s="21"/>
      <c r="M78" s="41" t="str">
        <f t="shared" si="7"/>
        <v/>
      </c>
      <c r="N78" s="41" t="str">
        <f t="shared" si="8"/>
        <v/>
      </c>
      <c r="O78" s="41" t="str">
        <f t="shared" si="9"/>
        <v/>
      </c>
      <c r="P78" s="41" t="str">
        <f t="shared" si="10"/>
        <v/>
      </c>
      <c r="Q78" s="41" t="str">
        <f t="shared" si="11"/>
        <v/>
      </c>
      <c r="R78" s="41" t="str">
        <f t="shared" si="12"/>
        <v/>
      </c>
      <c r="S78" s="41" t="str">
        <f t="shared" si="13"/>
        <v/>
      </c>
      <c r="T78" s="41" t="str">
        <f t="shared" si="14"/>
        <v/>
      </c>
      <c r="U78" s="41" t="str">
        <f t="shared" si="15"/>
        <v/>
      </c>
      <c r="V78" s="21"/>
      <c r="W78" s="21"/>
      <c r="X78" s="21"/>
    </row>
    <row r="79" spans="1:24">
      <c r="A79" s="21"/>
      <c r="B79" s="114" t="s">
        <v>52</v>
      </c>
      <c r="C79" s="105"/>
      <c r="D79" s="18">
        <f t="shared" si="16"/>
        <v>10</v>
      </c>
      <c r="E79" s="80">
        <v>0</v>
      </c>
      <c r="F79" s="11">
        <f t="shared" si="3"/>
        <v>9.765625E-4</v>
      </c>
      <c r="G79" s="6">
        <f t="shared" si="4"/>
        <v>0</v>
      </c>
      <c r="H79" s="6">
        <f t="shared" si="5"/>
        <v>0</v>
      </c>
      <c r="I79" s="6">
        <f t="shared" si="6"/>
        <v>0</v>
      </c>
      <c r="J79" s="21"/>
      <c r="K79" s="21"/>
      <c r="L79" s="21"/>
      <c r="M79" s="41" t="str">
        <f t="shared" si="7"/>
        <v/>
      </c>
      <c r="N79" s="41" t="str">
        <f t="shared" si="8"/>
        <v/>
      </c>
      <c r="O79" s="41" t="str">
        <f t="shared" si="9"/>
        <v/>
      </c>
      <c r="P79" s="41" t="str">
        <f t="shared" si="10"/>
        <v/>
      </c>
      <c r="Q79" s="41" t="str">
        <f t="shared" si="11"/>
        <v/>
      </c>
      <c r="R79" s="41" t="str">
        <f t="shared" si="12"/>
        <v/>
      </c>
      <c r="S79" s="41" t="str">
        <f t="shared" si="13"/>
        <v/>
      </c>
      <c r="T79" s="41" t="str">
        <f t="shared" si="14"/>
        <v/>
      </c>
      <c r="U79" s="41" t="str">
        <f t="shared" si="15"/>
        <v/>
      </c>
      <c r="V79" s="21"/>
      <c r="W79" s="21"/>
      <c r="X79" s="21"/>
    </row>
    <row r="80" spans="1:24">
      <c r="A80" s="21"/>
      <c r="B80" s="15"/>
      <c r="C80" s="21"/>
      <c r="D80" s="15"/>
      <c r="E80" s="15"/>
      <c r="F80" s="15"/>
      <c r="G80" s="15"/>
      <c r="H80" s="15"/>
      <c r="I80" s="15"/>
      <c r="J80" s="15"/>
      <c r="K80" s="21"/>
      <c r="L80" s="21"/>
      <c r="M80" s="40">
        <f>SUM(M39:M79)</f>
        <v>-7.1088001715882303</v>
      </c>
      <c r="N80" s="40">
        <f t="shared" ref="N80:U80" si="17">SUM(N39:N79)</f>
        <v>-6.8708370959523233</v>
      </c>
      <c r="O80" s="40">
        <f t="shared" si="17"/>
        <v>-6.5714530208033324</v>
      </c>
      <c r="P80" s="40">
        <f t="shared" si="17"/>
        <v>-5.8209889767922123</v>
      </c>
      <c r="Q80" s="40">
        <f t="shared" si="17"/>
        <v>-5.5155993407363768</v>
      </c>
      <c r="R80" s="40">
        <f t="shared" si="17"/>
        <v>-5.3008478852358483</v>
      </c>
      <c r="S80" s="40">
        <f t="shared" si="17"/>
        <v>-4.7456671610072849</v>
      </c>
      <c r="T80" s="40">
        <f t="shared" si="17"/>
        <v>-3.7512835619616598</v>
      </c>
      <c r="U80" s="40">
        <f t="shared" si="17"/>
        <v>-2.6923664513483025</v>
      </c>
      <c r="V80" s="21"/>
      <c r="W80" s="21"/>
      <c r="X80" s="21"/>
    </row>
    <row r="81" spans="1:24" ht="13">
      <c r="A81" s="21"/>
      <c r="B81" s="83" t="s">
        <v>23</v>
      </c>
      <c r="C81" s="115"/>
      <c r="D81" s="77" t="s">
        <v>53</v>
      </c>
      <c r="E81" s="77" t="s">
        <v>0</v>
      </c>
      <c r="F81" s="77" t="s">
        <v>1</v>
      </c>
      <c r="G81" s="77" t="s">
        <v>2</v>
      </c>
      <c r="H81" s="77" t="s">
        <v>13</v>
      </c>
      <c r="I81" s="77" t="s">
        <v>4</v>
      </c>
      <c r="J81" s="15"/>
      <c r="K81" s="21"/>
      <c r="L81" s="21"/>
      <c r="M81" s="15"/>
      <c r="N81" s="15"/>
      <c r="O81" s="15"/>
      <c r="P81" s="15"/>
      <c r="Q81" s="15"/>
      <c r="R81" s="15"/>
      <c r="S81" s="15"/>
      <c r="T81" s="15"/>
      <c r="U81" s="15"/>
      <c r="V81" s="21"/>
      <c r="W81" s="21"/>
      <c r="X81" s="21"/>
    </row>
    <row r="82" spans="1:24">
      <c r="A82" s="21"/>
      <c r="B82" s="114" t="s">
        <v>37</v>
      </c>
      <c r="C82" s="105"/>
      <c r="D82" s="80">
        <v>-10</v>
      </c>
      <c r="E82" s="69">
        <v>0</v>
      </c>
      <c r="F82" s="9">
        <f t="shared" ref="F82:F122" si="18">2^(-D82)</f>
        <v>1024</v>
      </c>
      <c r="G82" s="6">
        <f t="shared" ref="G82:G122" si="19">E82/$E$12</f>
        <v>0</v>
      </c>
      <c r="H82" s="6">
        <f t="shared" ref="H82:H122" si="20">G82*100</f>
        <v>0</v>
      </c>
      <c r="I82" s="6">
        <f t="shared" ref="I82:I122" si="21">I83+H82</f>
        <v>99.999999999999986</v>
      </c>
      <c r="J82" s="22"/>
      <c r="K82" s="21"/>
      <c r="L82" s="21"/>
      <c r="M82" s="41" t="str">
        <f>IF(AND(I82&gt;=90,I83&lt;90),D82-0.5-(I82-90)*(-0.5/(I82-I83)),"")</f>
        <v/>
      </c>
      <c r="N82" s="41" t="str">
        <f>IF(AND(I82&gt;=84,I83&lt;84),D82-0.5-(I82-84)*(-0.5/(I82-I83)),"")</f>
        <v/>
      </c>
      <c r="O82" s="41" t="str">
        <f>IF(AND(I82&gt;=75,I83&lt;75),D82-0.5-(I82-75)*(-0.5/(I82-I83)),"")</f>
        <v/>
      </c>
      <c r="P82" s="41" t="str">
        <f>IF(AND(I82&gt;=50,I83&lt;50),D82-0.5-(I82-50)*(-0.5/(I82-I83)),"")</f>
        <v/>
      </c>
      <c r="Q82" s="41" t="str">
        <f>IF(AND(I82&gt;=40,I83&lt;40),D82-0.5-(I82-40)*(-0.5/(I82-I83)),"")</f>
        <v/>
      </c>
      <c r="R82" s="41" t="str">
        <f>IF(AND(I82&gt;=35,I83&lt;35),D82-0.5-(I82-35)*(-0.5/(I82-I83)),"")</f>
        <v/>
      </c>
      <c r="S82" s="41" t="str">
        <f>IF(AND(I82&gt;=25,I83&lt;25),D82-0.5-(I82-25)*(-0.5/(I82-I83)),"")</f>
        <v/>
      </c>
      <c r="T82" s="41" t="str">
        <f>IF(AND(I82&gt;=16,I83&lt;16),D82-0.5-(I82-16)*(-0.5/(I82-I83)),"")</f>
        <v/>
      </c>
      <c r="U82" s="41" t="str">
        <f>IF(AND(I82&gt;=10,I83&lt;10),D82-0.5-(I82-10)*(-0.5/(I82-I83)),"")</f>
        <v/>
      </c>
      <c r="V82" s="21"/>
      <c r="W82" s="21"/>
      <c r="X82" s="21"/>
    </row>
    <row r="83" spans="1:24">
      <c r="A83" s="21"/>
      <c r="B83" s="114" t="s">
        <v>42</v>
      </c>
      <c r="C83" s="105"/>
      <c r="D83" s="75">
        <v>-9.5</v>
      </c>
      <c r="E83" s="69">
        <v>0</v>
      </c>
      <c r="F83" s="2">
        <f t="shared" si="18"/>
        <v>724.0773439350246</v>
      </c>
      <c r="G83" s="6">
        <f t="shared" si="19"/>
        <v>0</v>
      </c>
      <c r="H83" s="6">
        <f t="shared" si="20"/>
        <v>0</v>
      </c>
      <c r="I83" s="6">
        <f t="shared" si="21"/>
        <v>99.999999999999986</v>
      </c>
      <c r="J83" s="22"/>
      <c r="K83" s="21"/>
      <c r="L83" s="21"/>
      <c r="M83" s="41" t="str">
        <f t="shared" ref="M83:M122" si="22">IF(AND(I83&gt;=90,I84&lt;90),D83-0.5-(I83-90)*(-0.5/(I83-I84)),"")</f>
        <v/>
      </c>
      <c r="N83" s="41" t="str">
        <f t="shared" ref="N83:N122" si="23">IF(AND(I83&gt;=84,I84&lt;84),D83-0.5-(I83-84)*(-0.5/(I83-I84)),"")</f>
        <v/>
      </c>
      <c r="O83" s="41" t="str">
        <f t="shared" ref="O83:O122" si="24">IF(AND(I83&gt;=75,I84&lt;75),D83-0.5-(I83-75)*(-0.5/(I83-I84)),"")</f>
        <v/>
      </c>
      <c r="P83" s="41" t="str">
        <f t="shared" ref="P83:P122" si="25">IF(AND(I83&gt;=50,I84&lt;50),D83-0.5-(I83-50)*(-0.5/(I83-I84)),"")</f>
        <v/>
      </c>
      <c r="Q83" s="41" t="str">
        <f t="shared" ref="Q83:Q122" si="26">IF(AND(I83&gt;=40,I84&lt;40),D83-0.5-(I83-40)*(-0.5/(I83-I84)),"")</f>
        <v/>
      </c>
      <c r="R83" s="41" t="str">
        <f t="shared" ref="R83:R122" si="27">IF(AND(I83&gt;=35,I84&lt;35),D83-0.5-(I83-35)*(-0.5/(I83-I84)),"")</f>
        <v/>
      </c>
      <c r="S83" s="41" t="str">
        <f t="shared" ref="S83:S122" si="28">IF(AND(I83&gt;=25,I84&lt;25),D83-0.5-(I83-25)*(-0.5/(I83-I84)),"")</f>
        <v/>
      </c>
      <c r="T83" s="41" t="str">
        <f t="shared" ref="T83:T122" si="29">IF(AND(I83&gt;=16,I84&lt;16),D83-0.5-(I83-16)*(-0.5/(I83-I84)),"")</f>
        <v/>
      </c>
      <c r="U83" s="41" t="str">
        <f t="shared" ref="U83:U122" si="30">IF(AND(I83&gt;=10,I84&lt;10),D83-0.5-(I83-10)*(-0.5/(I83-I84)),"")</f>
        <v/>
      </c>
      <c r="V83" s="21"/>
      <c r="W83" s="21"/>
      <c r="X83" s="21"/>
    </row>
    <row r="84" spans="1:24">
      <c r="A84" s="21"/>
      <c r="B84" s="114" t="s">
        <v>42</v>
      </c>
      <c r="C84" s="105"/>
      <c r="D84" s="3">
        <v>-9</v>
      </c>
      <c r="E84" s="69">
        <v>0</v>
      </c>
      <c r="F84" s="9">
        <f t="shared" si="18"/>
        <v>512</v>
      </c>
      <c r="G84" s="6">
        <f t="shared" si="19"/>
        <v>0</v>
      </c>
      <c r="H84" s="6">
        <f t="shared" si="20"/>
        <v>0</v>
      </c>
      <c r="I84" s="6">
        <f t="shared" si="21"/>
        <v>99.999999999999986</v>
      </c>
      <c r="J84" s="22"/>
      <c r="K84" s="21"/>
      <c r="L84" s="21"/>
      <c r="M84" s="41" t="str">
        <f t="shared" si="22"/>
        <v/>
      </c>
      <c r="N84" s="41" t="str">
        <f t="shared" si="23"/>
        <v/>
      </c>
      <c r="O84" s="41" t="str">
        <f t="shared" si="24"/>
        <v/>
      </c>
      <c r="P84" s="41" t="str">
        <f t="shared" si="25"/>
        <v/>
      </c>
      <c r="Q84" s="41" t="str">
        <f t="shared" si="26"/>
        <v/>
      </c>
      <c r="R84" s="41" t="str">
        <f t="shared" si="27"/>
        <v/>
      </c>
      <c r="S84" s="41" t="str">
        <f t="shared" si="28"/>
        <v/>
      </c>
      <c r="T84" s="41" t="str">
        <f t="shared" si="29"/>
        <v/>
      </c>
      <c r="U84" s="41" t="str">
        <f t="shared" si="30"/>
        <v/>
      </c>
      <c r="V84" s="21"/>
      <c r="W84" s="21"/>
      <c r="X84" s="21"/>
    </row>
    <row r="85" spans="1:24">
      <c r="A85" s="21"/>
      <c r="B85" s="114" t="s">
        <v>38</v>
      </c>
      <c r="C85" s="105"/>
      <c r="D85" s="3">
        <f t="shared" ref="D85:D122" si="31">D84+0.5</f>
        <v>-8.5</v>
      </c>
      <c r="E85" s="69">
        <v>0</v>
      </c>
      <c r="F85" s="9">
        <f t="shared" si="18"/>
        <v>362.0386719675123</v>
      </c>
      <c r="G85" s="6">
        <f t="shared" si="19"/>
        <v>0</v>
      </c>
      <c r="H85" s="6">
        <f t="shared" si="20"/>
        <v>0</v>
      </c>
      <c r="I85" s="6">
        <f t="shared" si="21"/>
        <v>99.999999999999986</v>
      </c>
      <c r="J85" s="22"/>
      <c r="K85" s="21"/>
      <c r="L85" s="21"/>
      <c r="M85" s="41" t="str">
        <f t="shared" si="22"/>
        <v/>
      </c>
      <c r="N85" s="41" t="str">
        <f t="shared" si="23"/>
        <v/>
      </c>
      <c r="O85" s="41" t="str">
        <f t="shared" si="24"/>
        <v/>
      </c>
      <c r="P85" s="41" t="str">
        <f t="shared" si="25"/>
        <v/>
      </c>
      <c r="Q85" s="41" t="str">
        <f t="shared" si="26"/>
        <v/>
      </c>
      <c r="R85" s="41" t="str">
        <f t="shared" si="27"/>
        <v/>
      </c>
      <c r="S85" s="41" t="str">
        <f t="shared" si="28"/>
        <v/>
      </c>
      <c r="T85" s="41" t="str">
        <f t="shared" si="29"/>
        <v/>
      </c>
      <c r="U85" s="41" t="str">
        <f t="shared" si="30"/>
        <v/>
      </c>
      <c r="V85" s="21"/>
      <c r="W85" s="21"/>
      <c r="X85" s="21"/>
    </row>
    <row r="86" spans="1:24">
      <c r="A86" s="21"/>
      <c r="B86" s="114" t="s">
        <v>38</v>
      </c>
      <c r="C86" s="105"/>
      <c r="D86" s="3">
        <f t="shared" si="31"/>
        <v>-8</v>
      </c>
      <c r="E86" s="69">
        <v>0</v>
      </c>
      <c r="F86" s="9">
        <f t="shared" si="18"/>
        <v>256</v>
      </c>
      <c r="G86" s="6">
        <f t="shared" si="19"/>
        <v>0</v>
      </c>
      <c r="H86" s="6">
        <f t="shared" si="20"/>
        <v>0</v>
      </c>
      <c r="I86" s="6">
        <f t="shared" si="21"/>
        <v>99.999999999999986</v>
      </c>
      <c r="J86" s="22"/>
      <c r="K86" s="21"/>
      <c r="L86" s="21"/>
      <c r="M86" s="41" t="str">
        <f t="shared" si="22"/>
        <v/>
      </c>
      <c r="N86" s="41" t="str">
        <f t="shared" si="23"/>
        <v/>
      </c>
      <c r="O86" s="41" t="str">
        <f t="shared" si="24"/>
        <v/>
      </c>
      <c r="P86" s="41" t="str">
        <f t="shared" si="25"/>
        <v/>
      </c>
      <c r="Q86" s="41" t="str">
        <f t="shared" si="26"/>
        <v/>
      </c>
      <c r="R86" s="41" t="str">
        <f t="shared" si="27"/>
        <v/>
      </c>
      <c r="S86" s="41" t="str">
        <f t="shared" si="28"/>
        <v/>
      </c>
      <c r="T86" s="41" t="str">
        <f t="shared" si="29"/>
        <v/>
      </c>
      <c r="U86" s="41" t="str">
        <f t="shared" si="30"/>
        <v/>
      </c>
      <c r="V86" s="21"/>
      <c r="W86" s="21"/>
      <c r="X86" s="21"/>
    </row>
    <row r="87" spans="1:24">
      <c r="A87" s="21"/>
      <c r="B87" s="114" t="s">
        <v>41</v>
      </c>
      <c r="C87" s="105"/>
      <c r="D87" s="3">
        <f t="shared" si="31"/>
        <v>-7.5</v>
      </c>
      <c r="E87" s="69">
        <v>0</v>
      </c>
      <c r="F87" s="9">
        <f t="shared" si="18"/>
        <v>181.01933598375612</v>
      </c>
      <c r="G87" s="6">
        <f t="shared" si="19"/>
        <v>0</v>
      </c>
      <c r="H87" s="6">
        <f t="shared" si="20"/>
        <v>0</v>
      </c>
      <c r="I87" s="6">
        <f t="shared" si="21"/>
        <v>99.999999999999986</v>
      </c>
      <c r="J87" s="22"/>
      <c r="K87" s="21"/>
      <c r="L87" s="21"/>
      <c r="M87" s="41" t="str">
        <f t="shared" si="22"/>
        <v/>
      </c>
      <c r="N87" s="41" t="str">
        <f t="shared" si="23"/>
        <v/>
      </c>
      <c r="O87" s="41" t="str">
        <f t="shared" si="24"/>
        <v/>
      </c>
      <c r="P87" s="41" t="str">
        <f t="shared" si="25"/>
        <v/>
      </c>
      <c r="Q87" s="41" t="str">
        <f t="shared" si="26"/>
        <v/>
      </c>
      <c r="R87" s="41" t="str">
        <f t="shared" si="27"/>
        <v/>
      </c>
      <c r="S87" s="41" t="str">
        <f t="shared" si="28"/>
        <v/>
      </c>
      <c r="T87" s="41" t="str">
        <f t="shared" si="29"/>
        <v/>
      </c>
      <c r="U87" s="41" t="str">
        <f t="shared" si="30"/>
        <v/>
      </c>
      <c r="V87" s="21"/>
      <c r="W87" s="21"/>
      <c r="X87" s="21"/>
    </row>
    <row r="88" spans="1:24">
      <c r="A88" s="21"/>
      <c r="B88" s="114" t="s">
        <v>41</v>
      </c>
      <c r="C88" s="105"/>
      <c r="D88" s="3">
        <f t="shared" si="31"/>
        <v>-7</v>
      </c>
      <c r="E88" s="69">
        <v>11</v>
      </c>
      <c r="F88" s="9">
        <f t="shared" si="18"/>
        <v>128</v>
      </c>
      <c r="G88" s="6">
        <f t="shared" si="19"/>
        <v>4.6025104602510462E-2</v>
      </c>
      <c r="H88" s="6">
        <f t="shared" si="20"/>
        <v>4.6025104602510458</v>
      </c>
      <c r="I88" s="6">
        <f t="shared" si="21"/>
        <v>99.999999999999986</v>
      </c>
      <c r="J88" s="22"/>
      <c r="K88" s="21"/>
      <c r="L88" s="21"/>
      <c r="M88" s="41" t="str">
        <f t="shared" si="22"/>
        <v/>
      </c>
      <c r="N88" s="41" t="str">
        <f t="shared" si="23"/>
        <v/>
      </c>
      <c r="O88" s="41" t="str">
        <f t="shared" si="24"/>
        <v/>
      </c>
      <c r="P88" s="41" t="str">
        <f t="shared" si="25"/>
        <v/>
      </c>
      <c r="Q88" s="41" t="str">
        <f t="shared" si="26"/>
        <v/>
      </c>
      <c r="R88" s="41" t="str">
        <f t="shared" si="27"/>
        <v/>
      </c>
      <c r="S88" s="41" t="str">
        <f t="shared" si="28"/>
        <v/>
      </c>
      <c r="T88" s="41" t="str">
        <f t="shared" si="29"/>
        <v/>
      </c>
      <c r="U88" s="41" t="str">
        <f t="shared" si="30"/>
        <v/>
      </c>
      <c r="V88" s="21"/>
      <c r="W88" s="21"/>
      <c r="X88" s="21"/>
    </row>
    <row r="89" spans="1:24">
      <c r="A89" s="21"/>
      <c r="B89" s="114" t="s">
        <v>39</v>
      </c>
      <c r="C89" s="105"/>
      <c r="D89" s="3">
        <f t="shared" si="31"/>
        <v>-6.5</v>
      </c>
      <c r="E89" s="69">
        <v>30</v>
      </c>
      <c r="F89" s="2">
        <f t="shared" si="18"/>
        <v>90.509667991878061</v>
      </c>
      <c r="G89" s="6">
        <f t="shared" si="19"/>
        <v>0.12552301255230125</v>
      </c>
      <c r="H89" s="6">
        <f t="shared" si="20"/>
        <v>12.552301255230125</v>
      </c>
      <c r="I89" s="6">
        <f t="shared" si="21"/>
        <v>95.397489539748946</v>
      </c>
      <c r="J89" s="23"/>
      <c r="K89" s="21"/>
      <c r="L89" s="21"/>
      <c r="M89" s="41">
        <f t="shared" si="22"/>
        <v>-6.7850000000000001</v>
      </c>
      <c r="N89" s="41">
        <f t="shared" si="23"/>
        <v>-6.5460000000000003</v>
      </c>
      <c r="O89" s="41" t="str">
        <f t="shared" si="24"/>
        <v/>
      </c>
      <c r="P89" s="41" t="str">
        <f t="shared" si="25"/>
        <v/>
      </c>
      <c r="Q89" s="41" t="str">
        <f t="shared" si="26"/>
        <v/>
      </c>
      <c r="R89" s="41" t="str">
        <f t="shared" si="27"/>
        <v/>
      </c>
      <c r="S89" s="41" t="str">
        <f t="shared" si="28"/>
        <v/>
      </c>
      <c r="T89" s="41" t="str">
        <f t="shared" si="29"/>
        <v/>
      </c>
      <c r="U89" s="41" t="str">
        <f t="shared" si="30"/>
        <v/>
      </c>
      <c r="V89" s="21"/>
      <c r="W89" s="21"/>
      <c r="X89" s="21"/>
    </row>
    <row r="90" spans="1:24">
      <c r="A90" s="21"/>
      <c r="B90" s="114" t="s">
        <v>40</v>
      </c>
      <c r="C90" s="105"/>
      <c r="D90" s="3">
        <f t="shared" si="31"/>
        <v>-6</v>
      </c>
      <c r="E90" s="69">
        <v>47</v>
      </c>
      <c r="F90" s="9">
        <f>2^(-D90)</f>
        <v>64</v>
      </c>
      <c r="G90" s="6">
        <f t="shared" si="19"/>
        <v>0.19665271966527198</v>
      </c>
      <c r="H90" s="6">
        <f t="shared" si="20"/>
        <v>19.665271966527197</v>
      </c>
      <c r="I90" s="6">
        <f t="shared" si="21"/>
        <v>82.845188284518827</v>
      </c>
      <c r="J90" s="23"/>
      <c r="K90" s="21"/>
      <c r="L90" s="21"/>
      <c r="M90" s="41" t="str">
        <f t="shared" si="22"/>
        <v/>
      </c>
      <c r="N90" s="41" t="str">
        <f t="shared" si="23"/>
        <v/>
      </c>
      <c r="O90" s="41">
        <f t="shared" si="24"/>
        <v>-6.3005319148936172</v>
      </c>
      <c r="P90" s="41" t="str">
        <f t="shared" si="25"/>
        <v/>
      </c>
      <c r="Q90" s="41" t="str">
        <f t="shared" si="26"/>
        <v/>
      </c>
      <c r="R90" s="41" t="str">
        <f t="shared" si="27"/>
        <v/>
      </c>
      <c r="S90" s="41" t="str">
        <f t="shared" si="28"/>
        <v/>
      </c>
      <c r="T90" s="41" t="str">
        <f t="shared" si="29"/>
        <v/>
      </c>
      <c r="U90" s="41" t="str">
        <f t="shared" si="30"/>
        <v/>
      </c>
      <c r="V90" s="21"/>
      <c r="W90" s="21"/>
      <c r="X90" s="21"/>
    </row>
    <row r="91" spans="1:24">
      <c r="A91" s="21"/>
      <c r="B91" s="114" t="s">
        <v>47</v>
      </c>
      <c r="C91" s="105"/>
      <c r="D91" s="3">
        <f t="shared" si="31"/>
        <v>-5.5</v>
      </c>
      <c r="E91" s="69">
        <v>53</v>
      </c>
      <c r="F91" s="8">
        <f t="shared" si="18"/>
        <v>45.254833995939045</v>
      </c>
      <c r="G91" s="6">
        <f t="shared" si="19"/>
        <v>0.22175732217573221</v>
      </c>
      <c r="H91" s="6">
        <f t="shared" si="20"/>
        <v>22.17573221757322</v>
      </c>
      <c r="I91" s="6">
        <f t="shared" si="21"/>
        <v>63.179916317991633</v>
      </c>
      <c r="J91" s="23"/>
      <c r="K91" s="21"/>
      <c r="L91" s="21"/>
      <c r="M91" s="41" t="str">
        <f t="shared" si="22"/>
        <v/>
      </c>
      <c r="N91" s="41" t="str">
        <f t="shared" si="23"/>
        <v/>
      </c>
      <c r="O91" s="41" t="str">
        <f t="shared" si="24"/>
        <v/>
      </c>
      <c r="P91" s="41">
        <f t="shared" si="25"/>
        <v>-5.7028301886792452</v>
      </c>
      <c r="Q91" s="41" t="str">
        <f t="shared" si="26"/>
        <v/>
      </c>
      <c r="R91" s="41" t="str">
        <f t="shared" si="27"/>
        <v/>
      </c>
      <c r="S91" s="41" t="str">
        <f t="shared" si="28"/>
        <v/>
      </c>
      <c r="T91" s="41" t="str">
        <f t="shared" si="29"/>
        <v/>
      </c>
      <c r="U91" s="41" t="str">
        <f t="shared" si="30"/>
        <v/>
      </c>
      <c r="V91" s="21"/>
      <c r="W91" s="21"/>
      <c r="X91" s="21"/>
    </row>
    <row r="92" spans="1:24">
      <c r="A92" s="21"/>
      <c r="B92" s="114" t="s">
        <v>47</v>
      </c>
      <c r="C92" s="105"/>
      <c r="D92" s="3">
        <f t="shared" si="31"/>
        <v>-5</v>
      </c>
      <c r="E92" s="69">
        <v>44</v>
      </c>
      <c r="F92" s="9">
        <f t="shared" si="18"/>
        <v>32</v>
      </c>
      <c r="G92" s="6">
        <f t="shared" si="19"/>
        <v>0.18410041841004185</v>
      </c>
      <c r="H92" s="6">
        <f t="shared" si="20"/>
        <v>18.410041841004183</v>
      </c>
      <c r="I92" s="6">
        <f t="shared" si="21"/>
        <v>41.004184100418414</v>
      </c>
      <c r="J92" s="23"/>
      <c r="K92" s="21"/>
      <c r="L92" s="21"/>
      <c r="M92" s="41" t="str">
        <f t="shared" si="22"/>
        <v/>
      </c>
      <c r="N92" s="41" t="str">
        <f t="shared" si="23"/>
        <v/>
      </c>
      <c r="O92" s="41" t="str">
        <f t="shared" si="24"/>
        <v/>
      </c>
      <c r="P92" s="41" t="str">
        <f t="shared" si="25"/>
        <v/>
      </c>
      <c r="Q92" s="41">
        <f t="shared" si="26"/>
        <v>-5.4727272727272727</v>
      </c>
      <c r="R92" s="41">
        <f t="shared" si="27"/>
        <v>-5.3369318181818182</v>
      </c>
      <c r="S92" s="41">
        <f t="shared" si="28"/>
        <v>-5.0653409090909092</v>
      </c>
      <c r="T92" s="41" t="str">
        <f t="shared" si="29"/>
        <v/>
      </c>
      <c r="U92" s="41" t="str">
        <f t="shared" si="30"/>
        <v/>
      </c>
      <c r="V92" s="21"/>
      <c r="W92" s="21"/>
      <c r="X92" s="21"/>
    </row>
    <row r="93" spans="1:24">
      <c r="A93" s="21"/>
      <c r="B93" s="114" t="s">
        <v>17</v>
      </c>
      <c r="C93" s="105"/>
      <c r="D93" s="3">
        <f t="shared" si="31"/>
        <v>-4.5</v>
      </c>
      <c r="E93" s="69">
        <v>26</v>
      </c>
      <c r="F93" s="2">
        <f t="shared" si="18"/>
        <v>22.627416997969519</v>
      </c>
      <c r="G93" s="6">
        <f t="shared" si="19"/>
        <v>0.10878661087866109</v>
      </c>
      <c r="H93" s="6">
        <f t="shared" si="20"/>
        <v>10.87866108786611</v>
      </c>
      <c r="I93" s="6">
        <f t="shared" si="21"/>
        <v>22.594142259414227</v>
      </c>
      <c r="J93" s="23"/>
      <c r="K93" s="21"/>
      <c r="L93" s="21"/>
      <c r="M93" s="41" t="str">
        <f t="shared" si="22"/>
        <v/>
      </c>
      <c r="N93" s="41" t="str">
        <f t="shared" si="23"/>
        <v/>
      </c>
      <c r="O93" s="41" t="str">
        <f t="shared" si="24"/>
        <v/>
      </c>
      <c r="P93" s="41" t="str">
        <f t="shared" si="25"/>
        <v/>
      </c>
      <c r="Q93" s="41" t="str">
        <f t="shared" si="26"/>
        <v/>
      </c>
      <c r="R93" s="41" t="str">
        <f t="shared" si="27"/>
        <v/>
      </c>
      <c r="S93" s="41" t="str">
        <f t="shared" si="28"/>
        <v/>
      </c>
      <c r="T93" s="41">
        <f t="shared" si="29"/>
        <v>-4.6969230769230768</v>
      </c>
      <c r="U93" s="41" t="str">
        <f t="shared" si="30"/>
        <v/>
      </c>
      <c r="V93" s="21"/>
      <c r="W93" s="21"/>
      <c r="X93" s="21"/>
    </row>
    <row r="94" spans="1:24">
      <c r="A94" s="21"/>
      <c r="B94" s="114" t="s">
        <v>17</v>
      </c>
      <c r="C94" s="105"/>
      <c r="D94" s="3">
        <f t="shared" si="31"/>
        <v>-4</v>
      </c>
      <c r="E94" s="69">
        <v>11</v>
      </c>
      <c r="F94" s="9">
        <f t="shared" si="18"/>
        <v>16</v>
      </c>
      <c r="G94" s="6">
        <f t="shared" si="19"/>
        <v>4.6025104602510462E-2</v>
      </c>
      <c r="H94" s="6">
        <f t="shared" si="20"/>
        <v>4.6025104602510458</v>
      </c>
      <c r="I94" s="6">
        <f t="shared" si="21"/>
        <v>11.715481171548117</v>
      </c>
      <c r="J94" s="23"/>
      <c r="K94" s="21"/>
      <c r="L94" s="21"/>
      <c r="M94" s="41" t="str">
        <f t="shared" si="22"/>
        <v/>
      </c>
      <c r="N94" s="41" t="str">
        <f t="shared" si="23"/>
        <v/>
      </c>
      <c r="O94" s="41" t="str">
        <f t="shared" si="24"/>
        <v/>
      </c>
      <c r="P94" s="41" t="str">
        <f t="shared" si="25"/>
        <v/>
      </c>
      <c r="Q94" s="41" t="str">
        <f t="shared" si="26"/>
        <v/>
      </c>
      <c r="R94" s="41" t="str">
        <f t="shared" si="27"/>
        <v/>
      </c>
      <c r="S94" s="41" t="str">
        <f t="shared" si="28"/>
        <v/>
      </c>
      <c r="T94" s="41" t="str">
        <f t="shared" si="29"/>
        <v/>
      </c>
      <c r="U94" s="41">
        <f t="shared" si="30"/>
        <v>-4.3136363636363635</v>
      </c>
      <c r="V94" s="21"/>
      <c r="W94" s="21"/>
      <c r="X94" s="21"/>
    </row>
    <row r="95" spans="1:24">
      <c r="A95" s="21"/>
      <c r="B95" s="114" t="s">
        <v>43</v>
      </c>
      <c r="C95" s="105"/>
      <c r="D95" s="3">
        <f t="shared" si="31"/>
        <v>-3.5</v>
      </c>
      <c r="E95" s="69">
        <v>12</v>
      </c>
      <c r="F95" s="2">
        <f t="shared" si="18"/>
        <v>11.313708498984759</v>
      </c>
      <c r="G95" s="6">
        <f t="shared" si="19"/>
        <v>5.0209205020920501E-2</v>
      </c>
      <c r="H95" s="6">
        <f t="shared" si="20"/>
        <v>5.02092050209205</v>
      </c>
      <c r="I95" s="6">
        <f t="shared" si="21"/>
        <v>7.1129707112970708</v>
      </c>
      <c r="J95" s="23"/>
      <c r="K95" s="21"/>
      <c r="L95" s="21"/>
      <c r="M95" s="41" t="str">
        <f t="shared" si="22"/>
        <v/>
      </c>
      <c r="N95" s="41" t="str">
        <f t="shared" si="23"/>
        <v/>
      </c>
      <c r="O95" s="41" t="str">
        <f t="shared" si="24"/>
        <v/>
      </c>
      <c r="P95" s="41" t="str">
        <f t="shared" si="25"/>
        <v/>
      </c>
      <c r="Q95" s="41" t="str">
        <f t="shared" si="26"/>
        <v/>
      </c>
      <c r="R95" s="41" t="str">
        <f t="shared" si="27"/>
        <v/>
      </c>
      <c r="S95" s="41" t="str">
        <f t="shared" si="28"/>
        <v/>
      </c>
      <c r="T95" s="41" t="str">
        <f t="shared" si="29"/>
        <v/>
      </c>
      <c r="U95" s="41" t="str">
        <f t="shared" si="30"/>
        <v/>
      </c>
      <c r="V95" s="21"/>
      <c r="W95" s="21"/>
      <c r="X95" s="21"/>
    </row>
    <row r="96" spans="1:24">
      <c r="A96" s="21"/>
      <c r="B96" s="114" t="s">
        <v>43</v>
      </c>
      <c r="C96" s="105"/>
      <c r="D96" s="3">
        <f t="shared" si="31"/>
        <v>-3</v>
      </c>
      <c r="E96" s="69">
        <v>3</v>
      </c>
      <c r="F96" s="9">
        <f t="shared" si="18"/>
        <v>8</v>
      </c>
      <c r="G96" s="6">
        <f t="shared" si="19"/>
        <v>1.2552301255230125E-2</v>
      </c>
      <c r="H96" s="6">
        <f t="shared" si="20"/>
        <v>1.2552301255230125</v>
      </c>
      <c r="I96" s="6">
        <f t="shared" si="21"/>
        <v>2.0920502092050208</v>
      </c>
      <c r="J96" s="23"/>
      <c r="K96" s="21"/>
      <c r="L96" s="21"/>
      <c r="M96" s="41" t="str">
        <f t="shared" si="22"/>
        <v/>
      </c>
      <c r="N96" s="41" t="str">
        <f t="shared" si="23"/>
        <v/>
      </c>
      <c r="O96" s="41" t="str">
        <f t="shared" si="24"/>
        <v/>
      </c>
      <c r="P96" s="41" t="str">
        <f t="shared" si="25"/>
        <v/>
      </c>
      <c r="Q96" s="41" t="str">
        <f t="shared" si="26"/>
        <v/>
      </c>
      <c r="R96" s="41" t="str">
        <f t="shared" si="27"/>
        <v/>
      </c>
      <c r="S96" s="41" t="str">
        <f t="shared" si="28"/>
        <v/>
      </c>
      <c r="T96" s="41" t="str">
        <f t="shared" si="29"/>
        <v/>
      </c>
      <c r="U96" s="41" t="str">
        <f t="shared" si="30"/>
        <v/>
      </c>
      <c r="V96" s="21"/>
      <c r="W96" s="21"/>
      <c r="X96" s="21"/>
    </row>
    <row r="97" spans="1:24">
      <c r="A97" s="21"/>
      <c r="B97" s="114" t="s">
        <v>16</v>
      </c>
      <c r="C97" s="105"/>
      <c r="D97" s="3">
        <f t="shared" si="31"/>
        <v>-2.5</v>
      </c>
      <c r="E97" s="69">
        <v>2</v>
      </c>
      <c r="F97" s="8">
        <f t="shared" si="18"/>
        <v>5.6568542494923806</v>
      </c>
      <c r="G97" s="6">
        <f t="shared" si="19"/>
        <v>8.368200836820083E-3</v>
      </c>
      <c r="H97" s="6">
        <f t="shared" si="20"/>
        <v>0.83682008368200833</v>
      </c>
      <c r="I97" s="6">
        <f t="shared" si="21"/>
        <v>0.83682008368200833</v>
      </c>
      <c r="J97" s="23"/>
      <c r="K97" s="21"/>
      <c r="L97" s="21"/>
      <c r="M97" s="41" t="str">
        <f t="shared" si="22"/>
        <v/>
      </c>
      <c r="N97" s="41" t="str">
        <f t="shared" si="23"/>
        <v/>
      </c>
      <c r="O97" s="41" t="str">
        <f t="shared" si="24"/>
        <v/>
      </c>
      <c r="P97" s="41" t="str">
        <f t="shared" si="25"/>
        <v/>
      </c>
      <c r="Q97" s="41" t="str">
        <f t="shared" si="26"/>
        <v/>
      </c>
      <c r="R97" s="41" t="str">
        <f t="shared" si="27"/>
        <v/>
      </c>
      <c r="S97" s="41" t="str">
        <f t="shared" si="28"/>
        <v/>
      </c>
      <c r="T97" s="41" t="str">
        <f t="shared" si="29"/>
        <v/>
      </c>
      <c r="U97" s="41" t="str">
        <f t="shared" si="30"/>
        <v/>
      </c>
      <c r="V97" s="21"/>
      <c r="W97" s="21"/>
      <c r="X97" s="21"/>
    </row>
    <row r="98" spans="1:24">
      <c r="A98" s="21"/>
      <c r="B98" s="114" t="s">
        <v>16</v>
      </c>
      <c r="C98" s="105"/>
      <c r="D98" s="3">
        <f t="shared" si="31"/>
        <v>-2</v>
      </c>
      <c r="E98" s="69">
        <v>0</v>
      </c>
      <c r="F98" s="9">
        <f t="shared" si="18"/>
        <v>4</v>
      </c>
      <c r="G98" s="6">
        <f t="shared" si="19"/>
        <v>0</v>
      </c>
      <c r="H98" s="6">
        <f t="shared" si="20"/>
        <v>0</v>
      </c>
      <c r="I98" s="6">
        <f t="shared" si="21"/>
        <v>0</v>
      </c>
      <c r="J98" s="23"/>
      <c r="K98" s="21"/>
      <c r="L98" s="21"/>
      <c r="M98" s="41" t="str">
        <f t="shared" si="22"/>
        <v/>
      </c>
      <c r="N98" s="41" t="str">
        <f t="shared" si="23"/>
        <v/>
      </c>
      <c r="O98" s="41" t="str">
        <f t="shared" si="24"/>
        <v/>
      </c>
      <c r="P98" s="41" t="str">
        <f t="shared" si="25"/>
        <v/>
      </c>
      <c r="Q98" s="41" t="str">
        <f t="shared" si="26"/>
        <v/>
      </c>
      <c r="R98" s="41" t="str">
        <f t="shared" si="27"/>
        <v/>
      </c>
      <c r="S98" s="41" t="str">
        <f t="shared" si="28"/>
        <v/>
      </c>
      <c r="T98" s="41" t="str">
        <f t="shared" si="29"/>
        <v/>
      </c>
      <c r="U98" s="41" t="str">
        <f t="shared" si="30"/>
        <v/>
      </c>
      <c r="V98" s="21"/>
      <c r="W98" s="21"/>
      <c r="X98" s="21"/>
    </row>
    <row r="99" spans="1:24">
      <c r="A99" s="21"/>
      <c r="B99" s="114" t="s">
        <v>46</v>
      </c>
      <c r="C99" s="105"/>
      <c r="D99" s="3">
        <f t="shared" si="31"/>
        <v>-1.5</v>
      </c>
      <c r="E99" s="69">
        <v>0</v>
      </c>
      <c r="F99" s="8">
        <f t="shared" si="18"/>
        <v>2.8284271247461898</v>
      </c>
      <c r="G99" s="6">
        <f t="shared" si="19"/>
        <v>0</v>
      </c>
      <c r="H99" s="6">
        <f t="shared" si="20"/>
        <v>0</v>
      </c>
      <c r="I99" s="6">
        <f t="shared" si="21"/>
        <v>0</v>
      </c>
      <c r="J99" s="23"/>
      <c r="K99" s="21"/>
      <c r="L99" s="21"/>
      <c r="M99" s="41" t="str">
        <f t="shared" si="22"/>
        <v/>
      </c>
      <c r="N99" s="41" t="str">
        <f t="shared" si="23"/>
        <v/>
      </c>
      <c r="O99" s="41" t="str">
        <f t="shared" si="24"/>
        <v/>
      </c>
      <c r="P99" s="41" t="str">
        <f t="shared" si="25"/>
        <v/>
      </c>
      <c r="Q99" s="41" t="str">
        <f t="shared" si="26"/>
        <v/>
      </c>
      <c r="R99" s="41" t="str">
        <f t="shared" si="27"/>
        <v/>
      </c>
      <c r="S99" s="41" t="str">
        <f t="shared" si="28"/>
        <v/>
      </c>
      <c r="T99" s="41" t="str">
        <f t="shared" si="29"/>
        <v/>
      </c>
      <c r="U99" s="41" t="str">
        <f t="shared" si="30"/>
        <v/>
      </c>
      <c r="V99" s="21"/>
      <c r="W99" s="21"/>
      <c r="X99" s="21"/>
    </row>
    <row r="100" spans="1:24">
      <c r="A100" s="21"/>
      <c r="B100" s="114" t="s">
        <v>46</v>
      </c>
      <c r="C100" s="105"/>
      <c r="D100" s="3">
        <f t="shared" si="31"/>
        <v>-1</v>
      </c>
      <c r="E100" s="69">
        <v>0</v>
      </c>
      <c r="F100" s="9">
        <f t="shared" si="18"/>
        <v>2</v>
      </c>
      <c r="G100" s="6">
        <f t="shared" si="19"/>
        <v>0</v>
      </c>
      <c r="H100" s="6">
        <f t="shared" si="20"/>
        <v>0</v>
      </c>
      <c r="I100" s="6">
        <f t="shared" si="21"/>
        <v>0</v>
      </c>
      <c r="J100" s="23"/>
      <c r="K100" s="21"/>
      <c r="L100" s="21"/>
      <c r="M100" s="41" t="str">
        <f t="shared" si="22"/>
        <v/>
      </c>
      <c r="N100" s="41" t="str">
        <f t="shared" si="23"/>
        <v/>
      </c>
      <c r="O100" s="41" t="str">
        <f t="shared" si="24"/>
        <v/>
      </c>
      <c r="P100" s="41" t="str">
        <f t="shared" si="25"/>
        <v/>
      </c>
      <c r="Q100" s="41" t="str">
        <f t="shared" si="26"/>
        <v/>
      </c>
      <c r="R100" s="41" t="str">
        <f t="shared" si="27"/>
        <v/>
      </c>
      <c r="S100" s="41" t="str">
        <f t="shared" si="28"/>
        <v/>
      </c>
      <c r="T100" s="41" t="str">
        <f t="shared" si="29"/>
        <v/>
      </c>
      <c r="U100" s="41" t="str">
        <f t="shared" si="30"/>
        <v/>
      </c>
      <c r="V100" s="21"/>
      <c r="W100" s="21"/>
      <c r="X100" s="21"/>
    </row>
    <row r="101" spans="1:24">
      <c r="A101" s="21"/>
      <c r="B101" s="114" t="s">
        <v>45</v>
      </c>
      <c r="C101" s="105"/>
      <c r="D101" s="3">
        <f t="shared" si="31"/>
        <v>-0.5</v>
      </c>
      <c r="E101" s="69">
        <v>0</v>
      </c>
      <c r="F101" s="8">
        <f t="shared" si="18"/>
        <v>1.4142135623730951</v>
      </c>
      <c r="G101" s="6">
        <f t="shared" si="19"/>
        <v>0</v>
      </c>
      <c r="H101" s="6">
        <f t="shared" si="20"/>
        <v>0</v>
      </c>
      <c r="I101" s="6">
        <f t="shared" si="21"/>
        <v>0</v>
      </c>
      <c r="J101" s="23"/>
      <c r="K101" s="21"/>
      <c r="L101" s="21"/>
      <c r="M101" s="41" t="str">
        <f t="shared" si="22"/>
        <v/>
      </c>
      <c r="N101" s="41" t="str">
        <f t="shared" si="23"/>
        <v/>
      </c>
      <c r="O101" s="41" t="str">
        <f t="shared" si="24"/>
        <v/>
      </c>
      <c r="P101" s="41" t="str">
        <f t="shared" si="25"/>
        <v/>
      </c>
      <c r="Q101" s="41" t="str">
        <f t="shared" si="26"/>
        <v/>
      </c>
      <c r="R101" s="41" t="str">
        <f t="shared" si="27"/>
        <v/>
      </c>
      <c r="S101" s="41" t="str">
        <f t="shared" si="28"/>
        <v/>
      </c>
      <c r="T101" s="41" t="str">
        <f t="shared" si="29"/>
        <v/>
      </c>
      <c r="U101" s="41" t="str">
        <f t="shared" si="30"/>
        <v/>
      </c>
      <c r="V101" s="21"/>
      <c r="W101" s="21"/>
      <c r="X101" s="21"/>
    </row>
    <row r="102" spans="1:24">
      <c r="A102" s="21"/>
      <c r="B102" s="114" t="s">
        <v>45</v>
      </c>
      <c r="C102" s="105"/>
      <c r="D102" s="3">
        <f t="shared" si="31"/>
        <v>0</v>
      </c>
      <c r="E102" s="69">
        <v>0</v>
      </c>
      <c r="F102" s="9">
        <f t="shared" si="18"/>
        <v>1</v>
      </c>
      <c r="G102" s="6">
        <f t="shared" si="19"/>
        <v>0</v>
      </c>
      <c r="H102" s="6">
        <f t="shared" si="20"/>
        <v>0</v>
      </c>
      <c r="I102" s="6">
        <f t="shared" si="21"/>
        <v>0</v>
      </c>
      <c r="J102" s="24"/>
      <c r="K102" s="21"/>
      <c r="L102" s="21"/>
      <c r="M102" s="41" t="str">
        <f t="shared" si="22"/>
        <v/>
      </c>
      <c r="N102" s="41" t="str">
        <f t="shared" si="23"/>
        <v/>
      </c>
      <c r="O102" s="41" t="str">
        <f t="shared" si="24"/>
        <v/>
      </c>
      <c r="P102" s="41" t="str">
        <f t="shared" si="25"/>
        <v/>
      </c>
      <c r="Q102" s="41" t="str">
        <f t="shared" si="26"/>
        <v/>
      </c>
      <c r="R102" s="41" t="str">
        <f t="shared" si="27"/>
        <v/>
      </c>
      <c r="S102" s="41" t="str">
        <f t="shared" si="28"/>
        <v/>
      </c>
      <c r="T102" s="41" t="str">
        <f t="shared" si="29"/>
        <v/>
      </c>
      <c r="U102" s="41" t="str">
        <f t="shared" si="30"/>
        <v/>
      </c>
      <c r="V102" s="21"/>
      <c r="W102" s="21"/>
      <c r="X102" s="21"/>
    </row>
    <row r="103" spans="1:24">
      <c r="A103" s="21"/>
      <c r="B103" s="114" t="s">
        <v>18</v>
      </c>
      <c r="C103" s="105"/>
      <c r="D103" s="3">
        <f t="shared" si="31"/>
        <v>0.5</v>
      </c>
      <c r="E103" s="69">
        <v>0</v>
      </c>
      <c r="F103" s="8">
        <f t="shared" si="18"/>
        <v>0.70710678118654746</v>
      </c>
      <c r="G103" s="6">
        <f t="shared" si="19"/>
        <v>0</v>
      </c>
      <c r="H103" s="6">
        <f t="shared" si="20"/>
        <v>0</v>
      </c>
      <c r="I103" s="6">
        <f t="shared" si="21"/>
        <v>0</v>
      </c>
      <c r="J103" s="24"/>
      <c r="K103" s="21"/>
      <c r="L103" s="21"/>
      <c r="M103" s="41" t="str">
        <f t="shared" si="22"/>
        <v/>
      </c>
      <c r="N103" s="41" t="str">
        <f t="shared" si="23"/>
        <v/>
      </c>
      <c r="O103" s="41" t="str">
        <f t="shared" si="24"/>
        <v/>
      </c>
      <c r="P103" s="41" t="str">
        <f t="shared" si="25"/>
        <v/>
      </c>
      <c r="Q103" s="41" t="str">
        <f t="shared" si="26"/>
        <v/>
      </c>
      <c r="R103" s="41" t="str">
        <f t="shared" si="27"/>
        <v/>
      </c>
      <c r="S103" s="41" t="str">
        <f t="shared" si="28"/>
        <v/>
      </c>
      <c r="T103" s="41" t="str">
        <f t="shared" si="29"/>
        <v/>
      </c>
      <c r="U103" s="41" t="str">
        <f t="shared" si="30"/>
        <v/>
      </c>
      <c r="V103" s="21"/>
      <c r="W103" s="21"/>
      <c r="X103" s="21"/>
    </row>
    <row r="104" spans="1:24">
      <c r="A104" s="21"/>
      <c r="B104" s="114" t="s">
        <v>18</v>
      </c>
      <c r="C104" s="105"/>
      <c r="D104" s="3">
        <f t="shared" si="31"/>
        <v>1</v>
      </c>
      <c r="E104" s="69">
        <v>0</v>
      </c>
      <c r="F104" s="2">
        <f t="shared" si="18"/>
        <v>0.5</v>
      </c>
      <c r="G104" s="6">
        <f t="shared" si="19"/>
        <v>0</v>
      </c>
      <c r="H104" s="6">
        <f t="shared" si="20"/>
        <v>0</v>
      </c>
      <c r="I104" s="6">
        <f t="shared" si="21"/>
        <v>0</v>
      </c>
      <c r="J104" s="25"/>
      <c r="K104" s="21"/>
      <c r="L104" s="21"/>
      <c r="M104" s="41" t="str">
        <f t="shared" si="22"/>
        <v/>
      </c>
      <c r="N104" s="41" t="str">
        <f t="shared" si="23"/>
        <v/>
      </c>
      <c r="O104" s="41" t="str">
        <f t="shared" si="24"/>
        <v/>
      </c>
      <c r="P104" s="41" t="str">
        <f t="shared" si="25"/>
        <v/>
      </c>
      <c r="Q104" s="41" t="str">
        <f t="shared" si="26"/>
        <v/>
      </c>
      <c r="R104" s="41" t="str">
        <f t="shared" si="27"/>
        <v/>
      </c>
      <c r="S104" s="41" t="str">
        <f t="shared" si="28"/>
        <v/>
      </c>
      <c r="T104" s="41" t="str">
        <f t="shared" si="29"/>
        <v/>
      </c>
      <c r="U104" s="41" t="str">
        <f t="shared" si="30"/>
        <v/>
      </c>
      <c r="V104" s="21"/>
      <c r="W104" s="21"/>
      <c r="X104" s="21"/>
    </row>
    <row r="105" spans="1:24">
      <c r="A105" s="21"/>
      <c r="B105" s="114" t="s">
        <v>44</v>
      </c>
      <c r="C105" s="105"/>
      <c r="D105" s="3">
        <f t="shared" si="31"/>
        <v>1.5</v>
      </c>
      <c r="E105" s="69">
        <v>0</v>
      </c>
      <c r="F105" s="8">
        <f t="shared" si="18"/>
        <v>0.35355339059327379</v>
      </c>
      <c r="G105" s="6">
        <f t="shared" si="19"/>
        <v>0</v>
      </c>
      <c r="H105" s="6">
        <f t="shared" si="20"/>
        <v>0</v>
      </c>
      <c r="I105" s="6">
        <f t="shared" si="21"/>
        <v>0</v>
      </c>
      <c r="J105" s="25"/>
      <c r="K105" s="21"/>
      <c r="L105" s="21"/>
      <c r="M105" s="41" t="str">
        <f t="shared" si="22"/>
        <v/>
      </c>
      <c r="N105" s="41" t="str">
        <f t="shared" si="23"/>
        <v/>
      </c>
      <c r="O105" s="41" t="str">
        <f t="shared" si="24"/>
        <v/>
      </c>
      <c r="P105" s="41" t="str">
        <f t="shared" si="25"/>
        <v/>
      </c>
      <c r="Q105" s="41" t="str">
        <f t="shared" si="26"/>
        <v/>
      </c>
      <c r="R105" s="41" t="str">
        <f t="shared" si="27"/>
        <v/>
      </c>
      <c r="S105" s="41" t="str">
        <f t="shared" si="28"/>
        <v/>
      </c>
      <c r="T105" s="41" t="str">
        <f t="shared" si="29"/>
        <v/>
      </c>
      <c r="U105" s="41" t="str">
        <f t="shared" si="30"/>
        <v/>
      </c>
      <c r="V105" s="21"/>
      <c r="W105" s="21"/>
      <c r="X105" s="21"/>
    </row>
    <row r="106" spans="1:24">
      <c r="A106" s="21"/>
      <c r="B106" s="114" t="s">
        <v>44</v>
      </c>
      <c r="C106" s="105"/>
      <c r="D106" s="3">
        <f t="shared" si="31"/>
        <v>2</v>
      </c>
      <c r="E106" s="69">
        <v>0</v>
      </c>
      <c r="F106" s="11">
        <f t="shared" si="18"/>
        <v>0.25</v>
      </c>
      <c r="G106" s="6">
        <f t="shared" si="19"/>
        <v>0</v>
      </c>
      <c r="H106" s="6">
        <f t="shared" si="20"/>
        <v>0</v>
      </c>
      <c r="I106" s="6">
        <f t="shared" si="21"/>
        <v>0</v>
      </c>
      <c r="J106" s="25"/>
      <c r="K106" s="21"/>
      <c r="L106" s="21"/>
      <c r="M106" s="41" t="str">
        <f t="shared" si="22"/>
        <v/>
      </c>
      <c r="N106" s="41" t="str">
        <f t="shared" si="23"/>
        <v/>
      </c>
      <c r="O106" s="41" t="str">
        <f t="shared" si="24"/>
        <v/>
      </c>
      <c r="P106" s="41" t="str">
        <f t="shared" si="25"/>
        <v/>
      </c>
      <c r="Q106" s="41" t="str">
        <f t="shared" si="26"/>
        <v/>
      </c>
      <c r="R106" s="41" t="str">
        <f t="shared" si="27"/>
        <v/>
      </c>
      <c r="S106" s="41" t="str">
        <f t="shared" si="28"/>
        <v/>
      </c>
      <c r="T106" s="41" t="str">
        <f t="shared" si="29"/>
        <v/>
      </c>
      <c r="U106" s="41" t="str">
        <f t="shared" si="30"/>
        <v/>
      </c>
      <c r="V106" s="21"/>
      <c r="W106" s="21"/>
      <c r="X106" s="21"/>
    </row>
    <row r="107" spans="1:24">
      <c r="A107" s="21"/>
      <c r="B107" s="114" t="s">
        <v>19</v>
      </c>
      <c r="C107" s="105"/>
      <c r="D107" s="3">
        <f t="shared" si="31"/>
        <v>2.5</v>
      </c>
      <c r="E107" s="69">
        <v>0</v>
      </c>
      <c r="F107" s="11">
        <f t="shared" si="18"/>
        <v>0.17677669529663687</v>
      </c>
      <c r="G107" s="6">
        <f t="shared" si="19"/>
        <v>0</v>
      </c>
      <c r="H107" s="6">
        <f t="shared" si="20"/>
        <v>0</v>
      </c>
      <c r="I107" s="6">
        <f t="shared" si="21"/>
        <v>0</v>
      </c>
      <c r="J107" s="25"/>
      <c r="K107" s="21"/>
      <c r="L107" s="21"/>
      <c r="M107" s="41" t="str">
        <f t="shared" si="22"/>
        <v/>
      </c>
      <c r="N107" s="41" t="str">
        <f t="shared" si="23"/>
        <v/>
      </c>
      <c r="O107" s="41" t="str">
        <f t="shared" si="24"/>
        <v/>
      </c>
      <c r="P107" s="41" t="str">
        <f t="shared" si="25"/>
        <v/>
      </c>
      <c r="Q107" s="41" t="str">
        <f t="shared" si="26"/>
        <v/>
      </c>
      <c r="R107" s="41" t="str">
        <f t="shared" si="27"/>
        <v/>
      </c>
      <c r="S107" s="41" t="str">
        <f t="shared" si="28"/>
        <v/>
      </c>
      <c r="T107" s="41" t="str">
        <f t="shared" si="29"/>
        <v/>
      </c>
      <c r="U107" s="41" t="str">
        <f t="shared" si="30"/>
        <v/>
      </c>
      <c r="V107" s="21"/>
      <c r="W107" s="21"/>
      <c r="X107" s="21"/>
    </row>
    <row r="108" spans="1:24">
      <c r="A108" s="21"/>
      <c r="B108" s="114" t="s">
        <v>19</v>
      </c>
      <c r="C108" s="105"/>
      <c r="D108" s="3">
        <f t="shared" si="31"/>
        <v>3</v>
      </c>
      <c r="E108" s="69">
        <v>0</v>
      </c>
      <c r="F108" s="11">
        <f t="shared" si="18"/>
        <v>0.125</v>
      </c>
      <c r="G108" s="6">
        <f t="shared" si="19"/>
        <v>0</v>
      </c>
      <c r="H108" s="6">
        <f t="shared" si="20"/>
        <v>0</v>
      </c>
      <c r="I108" s="6">
        <f t="shared" si="21"/>
        <v>0</v>
      </c>
      <c r="J108" s="25"/>
      <c r="K108" s="21"/>
      <c r="L108" s="21"/>
      <c r="M108" s="41" t="str">
        <f t="shared" si="22"/>
        <v/>
      </c>
      <c r="N108" s="41" t="str">
        <f t="shared" si="23"/>
        <v/>
      </c>
      <c r="O108" s="41" t="str">
        <f t="shared" si="24"/>
        <v/>
      </c>
      <c r="P108" s="41" t="str">
        <f t="shared" si="25"/>
        <v/>
      </c>
      <c r="Q108" s="41" t="str">
        <f t="shared" si="26"/>
        <v/>
      </c>
      <c r="R108" s="41" t="str">
        <f t="shared" si="27"/>
        <v/>
      </c>
      <c r="S108" s="41" t="str">
        <f t="shared" si="28"/>
        <v/>
      </c>
      <c r="T108" s="41" t="str">
        <f t="shared" si="29"/>
        <v/>
      </c>
      <c r="U108" s="41" t="str">
        <f t="shared" si="30"/>
        <v/>
      </c>
      <c r="V108" s="21"/>
      <c r="W108" s="21"/>
      <c r="X108" s="21"/>
    </row>
    <row r="109" spans="1:24">
      <c r="A109" s="21"/>
      <c r="B109" s="114" t="s">
        <v>48</v>
      </c>
      <c r="C109" s="105"/>
      <c r="D109" s="3">
        <f t="shared" si="31"/>
        <v>3.5</v>
      </c>
      <c r="E109" s="69">
        <v>0</v>
      </c>
      <c r="F109" s="11">
        <f t="shared" si="18"/>
        <v>8.8388347648318447E-2</v>
      </c>
      <c r="G109" s="6">
        <f t="shared" si="19"/>
        <v>0</v>
      </c>
      <c r="H109" s="6">
        <f t="shared" si="20"/>
        <v>0</v>
      </c>
      <c r="I109" s="6">
        <f t="shared" si="21"/>
        <v>0</v>
      </c>
      <c r="J109" s="25"/>
      <c r="K109" s="21"/>
      <c r="L109" s="21"/>
      <c r="M109" s="41" t="str">
        <f t="shared" si="22"/>
        <v/>
      </c>
      <c r="N109" s="41" t="str">
        <f t="shared" si="23"/>
        <v/>
      </c>
      <c r="O109" s="41" t="str">
        <f t="shared" si="24"/>
        <v/>
      </c>
      <c r="P109" s="41" t="str">
        <f t="shared" si="25"/>
        <v/>
      </c>
      <c r="Q109" s="41" t="str">
        <f t="shared" si="26"/>
        <v/>
      </c>
      <c r="R109" s="41" t="str">
        <f t="shared" si="27"/>
        <v/>
      </c>
      <c r="S109" s="41" t="str">
        <f t="shared" si="28"/>
        <v/>
      </c>
      <c r="T109" s="41" t="str">
        <f t="shared" si="29"/>
        <v/>
      </c>
      <c r="U109" s="41" t="str">
        <f t="shared" si="30"/>
        <v/>
      </c>
      <c r="V109" s="21"/>
      <c r="W109" s="21"/>
      <c r="X109" s="21"/>
    </row>
    <row r="110" spans="1:24">
      <c r="A110" s="21"/>
      <c r="B110" s="114" t="s">
        <v>48</v>
      </c>
      <c r="C110" s="105"/>
      <c r="D110" s="3">
        <f t="shared" si="31"/>
        <v>4</v>
      </c>
      <c r="E110" s="69">
        <v>0</v>
      </c>
      <c r="F110" s="11">
        <f t="shared" si="18"/>
        <v>6.25E-2</v>
      </c>
      <c r="G110" s="6">
        <f t="shared" si="19"/>
        <v>0</v>
      </c>
      <c r="H110" s="6">
        <f t="shared" si="20"/>
        <v>0</v>
      </c>
      <c r="I110" s="6">
        <f t="shared" si="21"/>
        <v>0</v>
      </c>
      <c r="J110" s="25"/>
      <c r="K110" s="21"/>
      <c r="L110" s="21"/>
      <c r="M110" s="41" t="str">
        <f t="shared" si="22"/>
        <v/>
      </c>
      <c r="N110" s="41" t="str">
        <f t="shared" si="23"/>
        <v/>
      </c>
      <c r="O110" s="41" t="str">
        <f t="shared" si="24"/>
        <v/>
      </c>
      <c r="P110" s="41" t="str">
        <f t="shared" si="25"/>
        <v/>
      </c>
      <c r="Q110" s="41" t="str">
        <f t="shared" si="26"/>
        <v/>
      </c>
      <c r="R110" s="41" t="str">
        <f t="shared" si="27"/>
        <v/>
      </c>
      <c r="S110" s="41" t="str">
        <f t="shared" si="28"/>
        <v/>
      </c>
      <c r="T110" s="41" t="str">
        <f t="shared" si="29"/>
        <v/>
      </c>
      <c r="U110" s="41" t="str">
        <f t="shared" si="30"/>
        <v/>
      </c>
      <c r="V110" s="21"/>
      <c r="W110" s="21"/>
      <c r="X110" s="21"/>
    </row>
    <row r="111" spans="1:24">
      <c r="A111" s="21"/>
      <c r="B111" s="114" t="s">
        <v>20</v>
      </c>
      <c r="C111" s="105"/>
      <c r="D111" s="3">
        <f t="shared" si="31"/>
        <v>4.5</v>
      </c>
      <c r="E111" s="69">
        <v>0</v>
      </c>
      <c r="F111" s="11">
        <f t="shared" si="18"/>
        <v>4.4194173824159223E-2</v>
      </c>
      <c r="G111" s="6">
        <f t="shared" si="19"/>
        <v>0</v>
      </c>
      <c r="H111" s="6">
        <f t="shared" si="20"/>
        <v>0</v>
      </c>
      <c r="I111" s="6">
        <f t="shared" si="21"/>
        <v>0</v>
      </c>
      <c r="J111" s="25"/>
      <c r="K111" s="21"/>
      <c r="L111" s="21"/>
      <c r="M111" s="41" t="str">
        <f t="shared" si="22"/>
        <v/>
      </c>
      <c r="N111" s="41" t="str">
        <f t="shared" si="23"/>
        <v/>
      </c>
      <c r="O111" s="41" t="str">
        <f t="shared" si="24"/>
        <v/>
      </c>
      <c r="P111" s="41" t="str">
        <f t="shared" si="25"/>
        <v/>
      </c>
      <c r="Q111" s="41" t="str">
        <f t="shared" si="26"/>
        <v/>
      </c>
      <c r="R111" s="41" t="str">
        <f t="shared" si="27"/>
        <v/>
      </c>
      <c r="S111" s="41" t="str">
        <f t="shared" si="28"/>
        <v/>
      </c>
      <c r="T111" s="41" t="str">
        <f t="shared" si="29"/>
        <v/>
      </c>
      <c r="U111" s="41" t="str">
        <f t="shared" si="30"/>
        <v/>
      </c>
      <c r="V111" s="21"/>
      <c r="W111" s="21"/>
      <c r="X111" s="21"/>
    </row>
    <row r="112" spans="1:24">
      <c r="A112" s="21"/>
      <c r="B112" s="114" t="s">
        <v>20</v>
      </c>
      <c r="C112" s="105"/>
      <c r="D112" s="3">
        <f t="shared" si="31"/>
        <v>5</v>
      </c>
      <c r="E112" s="69">
        <v>0</v>
      </c>
      <c r="F112" s="11">
        <f t="shared" si="18"/>
        <v>3.125E-2</v>
      </c>
      <c r="G112" s="6">
        <f t="shared" si="19"/>
        <v>0</v>
      </c>
      <c r="H112" s="6">
        <f t="shared" si="20"/>
        <v>0</v>
      </c>
      <c r="I112" s="6">
        <f t="shared" si="21"/>
        <v>0</v>
      </c>
      <c r="J112" s="25"/>
      <c r="K112" s="21"/>
      <c r="L112" s="21"/>
      <c r="M112" s="41" t="str">
        <f t="shared" si="22"/>
        <v/>
      </c>
      <c r="N112" s="41" t="str">
        <f t="shared" si="23"/>
        <v/>
      </c>
      <c r="O112" s="41" t="str">
        <f t="shared" si="24"/>
        <v/>
      </c>
      <c r="P112" s="41" t="str">
        <f t="shared" si="25"/>
        <v/>
      </c>
      <c r="Q112" s="41" t="str">
        <f t="shared" si="26"/>
        <v/>
      </c>
      <c r="R112" s="41" t="str">
        <f t="shared" si="27"/>
        <v/>
      </c>
      <c r="S112" s="41" t="str">
        <f t="shared" si="28"/>
        <v/>
      </c>
      <c r="T112" s="41" t="str">
        <f t="shared" si="29"/>
        <v/>
      </c>
      <c r="U112" s="41" t="str">
        <f t="shared" si="30"/>
        <v/>
      </c>
      <c r="V112" s="21"/>
      <c r="W112" s="21"/>
      <c r="X112" s="21"/>
    </row>
    <row r="113" spans="1:24">
      <c r="A113" s="21"/>
      <c r="B113" s="114" t="s">
        <v>49</v>
      </c>
      <c r="C113" s="105"/>
      <c r="D113" s="3">
        <f t="shared" si="31"/>
        <v>5.5</v>
      </c>
      <c r="E113" s="69">
        <v>0</v>
      </c>
      <c r="F113" s="11">
        <f t="shared" si="18"/>
        <v>2.2097086912079608E-2</v>
      </c>
      <c r="G113" s="6">
        <f t="shared" si="19"/>
        <v>0</v>
      </c>
      <c r="H113" s="6">
        <f t="shared" si="20"/>
        <v>0</v>
      </c>
      <c r="I113" s="6">
        <f t="shared" si="21"/>
        <v>0</v>
      </c>
      <c r="J113" s="25"/>
      <c r="K113" s="21"/>
      <c r="L113" s="21"/>
      <c r="M113" s="41" t="str">
        <f t="shared" si="22"/>
        <v/>
      </c>
      <c r="N113" s="41" t="str">
        <f t="shared" si="23"/>
        <v/>
      </c>
      <c r="O113" s="41" t="str">
        <f t="shared" si="24"/>
        <v/>
      </c>
      <c r="P113" s="41" t="str">
        <f t="shared" si="25"/>
        <v/>
      </c>
      <c r="Q113" s="41" t="str">
        <f t="shared" si="26"/>
        <v/>
      </c>
      <c r="R113" s="41" t="str">
        <f t="shared" si="27"/>
        <v/>
      </c>
      <c r="S113" s="41" t="str">
        <f t="shared" si="28"/>
        <v/>
      </c>
      <c r="T113" s="41" t="str">
        <f t="shared" si="29"/>
        <v/>
      </c>
      <c r="U113" s="41" t="str">
        <f t="shared" si="30"/>
        <v/>
      </c>
      <c r="V113" s="21"/>
      <c r="W113" s="21"/>
      <c r="X113" s="21"/>
    </row>
    <row r="114" spans="1:24">
      <c r="A114" s="21"/>
      <c r="B114" s="114" t="s">
        <v>50</v>
      </c>
      <c r="C114" s="105"/>
      <c r="D114" s="3">
        <f t="shared" si="31"/>
        <v>6</v>
      </c>
      <c r="E114" s="69">
        <v>0</v>
      </c>
      <c r="F114" s="11">
        <f t="shared" si="18"/>
        <v>1.5625E-2</v>
      </c>
      <c r="G114" s="6">
        <f t="shared" si="19"/>
        <v>0</v>
      </c>
      <c r="H114" s="6">
        <f t="shared" si="20"/>
        <v>0</v>
      </c>
      <c r="I114" s="6">
        <f t="shared" si="21"/>
        <v>0</v>
      </c>
      <c r="J114" s="25"/>
      <c r="K114" s="21"/>
      <c r="L114" s="21"/>
      <c r="M114" s="41" t="str">
        <f t="shared" si="22"/>
        <v/>
      </c>
      <c r="N114" s="41" t="str">
        <f t="shared" si="23"/>
        <v/>
      </c>
      <c r="O114" s="41" t="str">
        <f t="shared" si="24"/>
        <v/>
      </c>
      <c r="P114" s="41" t="str">
        <f t="shared" si="25"/>
        <v/>
      </c>
      <c r="Q114" s="41" t="str">
        <f t="shared" si="26"/>
        <v/>
      </c>
      <c r="R114" s="41" t="str">
        <f t="shared" si="27"/>
        <v/>
      </c>
      <c r="S114" s="41" t="str">
        <f t="shared" si="28"/>
        <v/>
      </c>
      <c r="T114" s="41" t="str">
        <f t="shared" si="29"/>
        <v/>
      </c>
      <c r="U114" s="41" t="str">
        <f t="shared" si="30"/>
        <v/>
      </c>
      <c r="V114" s="21"/>
      <c r="W114" s="21"/>
      <c r="X114" s="21"/>
    </row>
    <row r="115" spans="1:24">
      <c r="A115" s="21"/>
      <c r="B115" s="114" t="s">
        <v>21</v>
      </c>
      <c r="C115" s="105"/>
      <c r="D115" s="3">
        <f t="shared" si="31"/>
        <v>6.5</v>
      </c>
      <c r="E115" s="69">
        <v>0</v>
      </c>
      <c r="F115" s="11">
        <f t="shared" si="18"/>
        <v>1.1048543456039808E-2</v>
      </c>
      <c r="G115" s="6">
        <f t="shared" si="19"/>
        <v>0</v>
      </c>
      <c r="H115" s="6">
        <f t="shared" si="20"/>
        <v>0</v>
      </c>
      <c r="I115" s="6">
        <f t="shared" si="21"/>
        <v>0</v>
      </c>
      <c r="J115" s="25"/>
      <c r="K115" s="21"/>
      <c r="L115" s="21"/>
      <c r="M115" s="41" t="str">
        <f t="shared" si="22"/>
        <v/>
      </c>
      <c r="N115" s="41" t="str">
        <f t="shared" si="23"/>
        <v/>
      </c>
      <c r="O115" s="41" t="str">
        <f t="shared" si="24"/>
        <v/>
      </c>
      <c r="P115" s="41" t="str">
        <f t="shared" si="25"/>
        <v/>
      </c>
      <c r="Q115" s="41" t="str">
        <f t="shared" si="26"/>
        <v/>
      </c>
      <c r="R115" s="41" t="str">
        <f t="shared" si="27"/>
        <v/>
      </c>
      <c r="S115" s="41" t="str">
        <f t="shared" si="28"/>
        <v/>
      </c>
      <c r="T115" s="41" t="str">
        <f t="shared" si="29"/>
        <v/>
      </c>
      <c r="U115" s="41" t="str">
        <f t="shared" si="30"/>
        <v/>
      </c>
      <c r="V115" s="21"/>
      <c r="W115" s="21"/>
      <c r="X115" s="21"/>
    </row>
    <row r="116" spans="1:24">
      <c r="A116" s="21"/>
      <c r="B116" s="114" t="s">
        <v>21</v>
      </c>
      <c r="C116" s="105"/>
      <c r="D116" s="3">
        <f t="shared" si="31"/>
        <v>7</v>
      </c>
      <c r="E116" s="69">
        <v>0</v>
      </c>
      <c r="F116" s="11">
        <f t="shared" si="18"/>
        <v>7.8125E-3</v>
      </c>
      <c r="G116" s="6">
        <f t="shared" si="19"/>
        <v>0</v>
      </c>
      <c r="H116" s="6">
        <f t="shared" si="20"/>
        <v>0</v>
      </c>
      <c r="I116" s="6">
        <f t="shared" si="21"/>
        <v>0</v>
      </c>
      <c r="J116" s="21"/>
      <c r="K116" s="21"/>
      <c r="L116" s="21"/>
      <c r="M116" s="41" t="str">
        <f t="shared" si="22"/>
        <v/>
      </c>
      <c r="N116" s="41" t="str">
        <f t="shared" si="23"/>
        <v/>
      </c>
      <c r="O116" s="41" t="str">
        <f t="shared" si="24"/>
        <v/>
      </c>
      <c r="P116" s="41" t="str">
        <f t="shared" si="25"/>
        <v/>
      </c>
      <c r="Q116" s="41" t="str">
        <f t="shared" si="26"/>
        <v/>
      </c>
      <c r="R116" s="41" t="str">
        <f t="shared" si="27"/>
        <v/>
      </c>
      <c r="S116" s="41" t="str">
        <f t="shared" si="28"/>
        <v/>
      </c>
      <c r="T116" s="41" t="str">
        <f t="shared" si="29"/>
        <v/>
      </c>
      <c r="U116" s="41" t="str">
        <f t="shared" si="30"/>
        <v/>
      </c>
      <c r="V116" s="21"/>
      <c r="W116" s="21"/>
      <c r="X116" s="21"/>
    </row>
    <row r="117" spans="1:24">
      <c r="A117" s="21"/>
      <c r="B117" s="114" t="s">
        <v>51</v>
      </c>
      <c r="C117" s="105"/>
      <c r="D117" s="3">
        <f t="shared" si="31"/>
        <v>7.5</v>
      </c>
      <c r="E117" s="69">
        <v>0</v>
      </c>
      <c r="F117" s="11">
        <f t="shared" si="18"/>
        <v>5.5242717280199038E-3</v>
      </c>
      <c r="G117" s="6">
        <f t="shared" si="19"/>
        <v>0</v>
      </c>
      <c r="H117" s="6">
        <f t="shared" si="20"/>
        <v>0</v>
      </c>
      <c r="I117" s="6">
        <f t="shared" si="21"/>
        <v>0</v>
      </c>
      <c r="J117" s="21"/>
      <c r="K117" s="21"/>
      <c r="L117" s="21"/>
      <c r="M117" s="41" t="str">
        <f t="shared" si="22"/>
        <v/>
      </c>
      <c r="N117" s="41" t="str">
        <f t="shared" si="23"/>
        <v/>
      </c>
      <c r="O117" s="41" t="str">
        <f t="shared" si="24"/>
        <v/>
      </c>
      <c r="P117" s="41" t="str">
        <f t="shared" si="25"/>
        <v/>
      </c>
      <c r="Q117" s="41" t="str">
        <f t="shared" si="26"/>
        <v/>
      </c>
      <c r="R117" s="41" t="str">
        <f t="shared" si="27"/>
        <v/>
      </c>
      <c r="S117" s="41" t="str">
        <f t="shared" si="28"/>
        <v/>
      </c>
      <c r="T117" s="41" t="str">
        <f t="shared" si="29"/>
        <v/>
      </c>
      <c r="U117" s="41" t="str">
        <f t="shared" si="30"/>
        <v/>
      </c>
      <c r="V117" s="21"/>
      <c r="W117" s="21"/>
      <c r="X117" s="21"/>
    </row>
    <row r="118" spans="1:24">
      <c r="A118" s="21"/>
      <c r="B118" s="114" t="s">
        <v>51</v>
      </c>
      <c r="C118" s="105"/>
      <c r="D118" s="3">
        <f t="shared" si="31"/>
        <v>8</v>
      </c>
      <c r="E118" s="69">
        <v>0</v>
      </c>
      <c r="F118" s="11">
        <f t="shared" si="18"/>
        <v>3.90625E-3</v>
      </c>
      <c r="G118" s="6">
        <f t="shared" si="19"/>
        <v>0</v>
      </c>
      <c r="H118" s="6">
        <f t="shared" si="20"/>
        <v>0</v>
      </c>
      <c r="I118" s="6">
        <f t="shared" si="21"/>
        <v>0</v>
      </c>
      <c r="J118" s="21"/>
      <c r="K118" s="21"/>
      <c r="L118" s="21"/>
      <c r="M118" s="41" t="str">
        <f t="shared" si="22"/>
        <v/>
      </c>
      <c r="N118" s="41" t="str">
        <f t="shared" si="23"/>
        <v/>
      </c>
      <c r="O118" s="41" t="str">
        <f t="shared" si="24"/>
        <v/>
      </c>
      <c r="P118" s="41" t="str">
        <f t="shared" si="25"/>
        <v/>
      </c>
      <c r="Q118" s="41" t="str">
        <f t="shared" si="26"/>
        <v/>
      </c>
      <c r="R118" s="41" t="str">
        <f t="shared" si="27"/>
        <v/>
      </c>
      <c r="S118" s="41" t="str">
        <f t="shared" si="28"/>
        <v/>
      </c>
      <c r="T118" s="41" t="str">
        <f t="shared" si="29"/>
        <v/>
      </c>
      <c r="U118" s="41" t="str">
        <f t="shared" si="30"/>
        <v/>
      </c>
      <c r="V118" s="21"/>
      <c r="W118" s="21"/>
      <c r="X118" s="21"/>
    </row>
    <row r="119" spans="1:24">
      <c r="A119" s="21"/>
      <c r="B119" s="114" t="s">
        <v>22</v>
      </c>
      <c r="C119" s="105"/>
      <c r="D119" s="3">
        <f t="shared" si="31"/>
        <v>8.5</v>
      </c>
      <c r="E119" s="69">
        <v>0</v>
      </c>
      <c r="F119" s="11">
        <f t="shared" si="18"/>
        <v>2.7621358640099515E-3</v>
      </c>
      <c r="G119" s="6">
        <f t="shared" si="19"/>
        <v>0</v>
      </c>
      <c r="H119" s="6">
        <f t="shared" si="20"/>
        <v>0</v>
      </c>
      <c r="I119" s="6">
        <f t="shared" si="21"/>
        <v>0</v>
      </c>
      <c r="J119" s="21"/>
      <c r="K119" s="21"/>
      <c r="L119" s="21"/>
      <c r="M119" s="41" t="str">
        <f t="shared" si="22"/>
        <v/>
      </c>
      <c r="N119" s="41" t="str">
        <f t="shared" si="23"/>
        <v/>
      </c>
      <c r="O119" s="41" t="str">
        <f t="shared" si="24"/>
        <v/>
      </c>
      <c r="P119" s="41" t="str">
        <f t="shared" si="25"/>
        <v/>
      </c>
      <c r="Q119" s="41" t="str">
        <f t="shared" si="26"/>
        <v/>
      </c>
      <c r="R119" s="41" t="str">
        <f t="shared" si="27"/>
        <v/>
      </c>
      <c r="S119" s="41" t="str">
        <f t="shared" si="28"/>
        <v/>
      </c>
      <c r="T119" s="41" t="str">
        <f t="shared" si="29"/>
        <v/>
      </c>
      <c r="U119" s="41" t="str">
        <f t="shared" si="30"/>
        <v/>
      </c>
      <c r="V119" s="21"/>
      <c r="W119" s="21"/>
      <c r="X119" s="21"/>
    </row>
    <row r="120" spans="1:24">
      <c r="A120" s="21"/>
      <c r="B120" s="114" t="s">
        <v>22</v>
      </c>
      <c r="C120" s="105"/>
      <c r="D120" s="3">
        <f t="shared" si="31"/>
        <v>9</v>
      </c>
      <c r="E120" s="69">
        <v>0</v>
      </c>
      <c r="F120" s="11">
        <f t="shared" si="18"/>
        <v>1.953125E-3</v>
      </c>
      <c r="G120" s="6">
        <f t="shared" si="19"/>
        <v>0</v>
      </c>
      <c r="H120" s="6">
        <f t="shared" si="20"/>
        <v>0</v>
      </c>
      <c r="I120" s="6">
        <f t="shared" si="21"/>
        <v>0</v>
      </c>
      <c r="J120" s="21"/>
      <c r="K120" s="21"/>
      <c r="L120" s="21"/>
      <c r="M120" s="41" t="str">
        <f t="shared" si="22"/>
        <v/>
      </c>
      <c r="N120" s="41" t="str">
        <f t="shared" si="23"/>
        <v/>
      </c>
      <c r="O120" s="41" t="str">
        <f t="shared" si="24"/>
        <v/>
      </c>
      <c r="P120" s="41" t="str">
        <f t="shared" si="25"/>
        <v/>
      </c>
      <c r="Q120" s="41" t="str">
        <f t="shared" si="26"/>
        <v/>
      </c>
      <c r="R120" s="41" t="str">
        <f t="shared" si="27"/>
        <v/>
      </c>
      <c r="S120" s="41" t="str">
        <f t="shared" si="28"/>
        <v/>
      </c>
      <c r="T120" s="41" t="str">
        <f t="shared" si="29"/>
        <v/>
      </c>
      <c r="U120" s="41" t="str">
        <f t="shared" si="30"/>
        <v/>
      </c>
      <c r="V120" s="21"/>
      <c r="W120" s="21"/>
      <c r="X120" s="21"/>
    </row>
    <row r="121" spans="1:24">
      <c r="A121" s="21"/>
      <c r="B121" s="114" t="s">
        <v>52</v>
      </c>
      <c r="C121" s="105"/>
      <c r="D121" s="3">
        <f t="shared" si="31"/>
        <v>9.5</v>
      </c>
      <c r="E121" s="69">
        <v>0</v>
      </c>
      <c r="F121" s="11">
        <f t="shared" si="18"/>
        <v>1.3810679320049757E-3</v>
      </c>
      <c r="G121" s="6">
        <f t="shared" si="19"/>
        <v>0</v>
      </c>
      <c r="H121" s="6">
        <f t="shared" si="20"/>
        <v>0</v>
      </c>
      <c r="I121" s="6">
        <f t="shared" si="21"/>
        <v>0</v>
      </c>
      <c r="J121" s="21"/>
      <c r="K121" s="21"/>
      <c r="L121" s="21"/>
      <c r="M121" s="41" t="str">
        <f t="shared" si="22"/>
        <v/>
      </c>
      <c r="N121" s="41" t="str">
        <f t="shared" si="23"/>
        <v/>
      </c>
      <c r="O121" s="41" t="str">
        <f t="shared" si="24"/>
        <v/>
      </c>
      <c r="P121" s="41" t="str">
        <f t="shared" si="25"/>
        <v/>
      </c>
      <c r="Q121" s="41" t="str">
        <f t="shared" si="26"/>
        <v/>
      </c>
      <c r="R121" s="41" t="str">
        <f t="shared" si="27"/>
        <v/>
      </c>
      <c r="S121" s="41" t="str">
        <f t="shared" si="28"/>
        <v/>
      </c>
      <c r="T121" s="41" t="str">
        <f t="shared" si="29"/>
        <v/>
      </c>
      <c r="U121" s="41" t="str">
        <f t="shared" si="30"/>
        <v/>
      </c>
      <c r="V121" s="21"/>
      <c r="W121" s="21"/>
      <c r="X121" s="21"/>
    </row>
    <row r="122" spans="1:24">
      <c r="A122" s="21"/>
      <c r="B122" s="114" t="s">
        <v>52</v>
      </c>
      <c r="C122" s="105"/>
      <c r="D122" s="3">
        <f t="shared" si="31"/>
        <v>10</v>
      </c>
      <c r="E122" s="69">
        <v>0</v>
      </c>
      <c r="F122" s="11">
        <f t="shared" si="18"/>
        <v>9.765625E-4</v>
      </c>
      <c r="G122" s="6">
        <f t="shared" si="19"/>
        <v>0</v>
      </c>
      <c r="H122" s="6">
        <f t="shared" si="20"/>
        <v>0</v>
      </c>
      <c r="I122" s="6">
        <f t="shared" si="21"/>
        <v>0</v>
      </c>
      <c r="J122" s="21">
        <f>SUM(E82:E122)</f>
        <v>239</v>
      </c>
      <c r="K122" s="21"/>
      <c r="L122" s="21"/>
      <c r="M122" s="41" t="str">
        <f t="shared" si="22"/>
        <v/>
      </c>
      <c r="N122" s="41" t="str">
        <f t="shared" si="23"/>
        <v/>
      </c>
      <c r="O122" s="41" t="str">
        <f t="shared" si="24"/>
        <v/>
      </c>
      <c r="P122" s="41" t="str">
        <f t="shared" si="25"/>
        <v/>
      </c>
      <c r="Q122" s="41" t="str">
        <f t="shared" si="26"/>
        <v/>
      </c>
      <c r="R122" s="41" t="str">
        <f t="shared" si="27"/>
        <v/>
      </c>
      <c r="S122" s="41" t="str">
        <f t="shared" si="28"/>
        <v/>
      </c>
      <c r="T122" s="41" t="str">
        <f t="shared" si="29"/>
        <v/>
      </c>
      <c r="U122" s="41" t="str">
        <f t="shared" si="30"/>
        <v/>
      </c>
      <c r="V122" s="21"/>
      <c r="W122" s="21"/>
      <c r="X122" s="21"/>
    </row>
    <row r="123" spans="1:24">
      <c r="A123" s="21"/>
      <c r="B123" s="15"/>
      <c r="C123" s="21"/>
      <c r="D123" s="15"/>
      <c r="E123" s="15"/>
      <c r="F123" s="15"/>
      <c r="G123" s="15"/>
      <c r="H123" s="15"/>
      <c r="I123" s="15"/>
      <c r="J123" s="73"/>
      <c r="K123" s="21"/>
      <c r="L123" s="21"/>
      <c r="M123" s="40">
        <f>SUM(M82:M122)</f>
        <v>-6.7850000000000001</v>
      </c>
      <c r="N123" s="40">
        <f t="shared" ref="N123:U123" si="32">SUM(N82:N122)</f>
        <v>-6.5460000000000003</v>
      </c>
      <c r="O123" s="40">
        <f t="shared" si="32"/>
        <v>-6.3005319148936172</v>
      </c>
      <c r="P123" s="40">
        <f t="shared" si="32"/>
        <v>-5.7028301886792452</v>
      </c>
      <c r="Q123" s="40">
        <f t="shared" si="32"/>
        <v>-5.4727272727272727</v>
      </c>
      <c r="R123" s="40">
        <f t="shared" si="32"/>
        <v>-5.3369318181818182</v>
      </c>
      <c r="S123" s="40">
        <f t="shared" si="32"/>
        <v>-5.0653409090909092</v>
      </c>
      <c r="T123" s="40">
        <f t="shared" si="32"/>
        <v>-4.6969230769230768</v>
      </c>
      <c r="U123" s="40">
        <f t="shared" si="32"/>
        <v>-4.3136363636363635</v>
      </c>
      <c r="V123" s="21"/>
      <c r="W123" s="21"/>
      <c r="X123" s="21"/>
    </row>
    <row r="124" spans="1:24" ht="13">
      <c r="A124" s="21"/>
      <c r="B124" s="106" t="s">
        <v>23</v>
      </c>
      <c r="C124" s="116"/>
      <c r="D124" s="76" t="s">
        <v>53</v>
      </c>
      <c r="E124" s="76" t="s">
        <v>15</v>
      </c>
      <c r="F124" s="76" t="s">
        <v>1</v>
      </c>
      <c r="G124" s="76" t="s">
        <v>2</v>
      </c>
      <c r="H124" s="76" t="s">
        <v>14</v>
      </c>
      <c r="I124" s="76" t="s">
        <v>4</v>
      </c>
      <c r="J124" s="73"/>
      <c r="K124" s="21"/>
      <c r="L124" s="21"/>
      <c r="M124" s="15"/>
      <c r="N124" s="15"/>
      <c r="O124" s="15"/>
      <c r="P124" s="15"/>
      <c r="Q124" s="15"/>
      <c r="R124" s="15"/>
      <c r="S124" s="15"/>
      <c r="T124" s="15"/>
      <c r="U124" s="15"/>
      <c r="V124" s="21"/>
      <c r="W124" s="21"/>
      <c r="X124" s="21"/>
    </row>
    <row r="125" spans="1:24">
      <c r="A125" s="21"/>
      <c r="B125" s="114" t="s">
        <v>37</v>
      </c>
      <c r="C125" s="105"/>
      <c r="D125" s="80">
        <v>-10</v>
      </c>
      <c r="E125" s="69">
        <v>0</v>
      </c>
      <c r="F125" s="9">
        <f t="shared" ref="F125:F165" si="33">2^(-D125)</f>
        <v>1024</v>
      </c>
      <c r="G125" s="6">
        <f t="shared" ref="G125:G165" si="34">E125/$E$14</f>
        <v>0</v>
      </c>
      <c r="H125" s="6">
        <f t="shared" ref="H125:H165" si="35">G125*100</f>
        <v>0</v>
      </c>
      <c r="I125" s="6">
        <f>I126+H125</f>
        <v>100.00000000000001</v>
      </c>
      <c r="J125" s="22"/>
      <c r="K125" s="21"/>
      <c r="L125" s="21"/>
      <c r="M125" s="41" t="str">
        <f>IF(AND(I125&gt;=90,I126&lt;90),D125-0.5-(I125-90)*(-0.5/(I125-I126)),"")</f>
        <v/>
      </c>
      <c r="N125" s="41" t="str">
        <f>IF(AND(I125&gt;=84,I126&lt;84),D125-0.5-(I125-84)*(-0.5/(I125-I126)),"")</f>
        <v/>
      </c>
      <c r="O125" s="41" t="str">
        <f>IF(AND(I125&gt;=75,I126&lt;75),D125-0.5-(I125-75)*(-0.5/(I125-I126)),"")</f>
        <v/>
      </c>
      <c r="P125" s="41" t="str">
        <f>IF(AND(I125&gt;=50,I126&lt;50),D125-0.5-(I125-50)*(-0.5/(I125-I126)),"")</f>
        <v/>
      </c>
      <c r="Q125" s="41" t="str">
        <f>IF(AND(I125&gt;=40,I126&lt;40),D125-0.5-(I125-40)*(-0.5/(I125-I126)),"")</f>
        <v/>
      </c>
      <c r="R125" s="41" t="str">
        <f>IF(AND(I125&gt;=35,I126&lt;35),D125-0.5-(I125-35)*(-0.5/(I125-I126)),"")</f>
        <v/>
      </c>
      <c r="S125" s="41" t="str">
        <f>IF(AND(I125&gt;=25,I126&lt;25),D125-0.5-(I125-25)*(-0.5/(I125-I126)),"")</f>
        <v/>
      </c>
      <c r="T125" s="41" t="str">
        <f>IF(AND(I125&gt;=16,I126&lt;16),D125-0.5-(I125-16)*(-0.5/(I125-I126)),"")</f>
        <v/>
      </c>
      <c r="U125" s="41" t="str">
        <f>IF(AND(I125&gt;=10,I126&lt;10),D125-0.5-(I125-10)*(-0.5/(I125-I126)),"")</f>
        <v/>
      </c>
      <c r="V125" s="21"/>
      <c r="W125" s="21"/>
      <c r="X125" s="21"/>
    </row>
    <row r="126" spans="1:24">
      <c r="A126" s="21"/>
      <c r="B126" s="114" t="s">
        <v>42</v>
      </c>
      <c r="C126" s="105"/>
      <c r="D126" s="75">
        <v>-9.5</v>
      </c>
      <c r="E126" s="69">
        <v>0</v>
      </c>
      <c r="F126" s="2">
        <f t="shared" si="33"/>
        <v>724.0773439350246</v>
      </c>
      <c r="G126" s="6">
        <f t="shared" si="34"/>
        <v>0</v>
      </c>
      <c r="H126" s="6">
        <f t="shared" si="35"/>
        <v>0</v>
      </c>
      <c r="I126" s="6">
        <f t="shared" ref="I126:I164" si="36">I127+H126</f>
        <v>100.00000000000001</v>
      </c>
      <c r="J126" s="22"/>
      <c r="K126" s="21"/>
      <c r="L126" s="21"/>
      <c r="M126" s="41" t="str">
        <f t="shared" ref="M126:M165" si="37">IF(AND(I126&gt;=90,I127&lt;90),D126-0.5-(I126-90)*(-0.5/(I126-I127)),"")</f>
        <v/>
      </c>
      <c r="N126" s="41" t="str">
        <f t="shared" ref="N126:N165" si="38">IF(AND(I126&gt;=84,I127&lt;84),D126-0.5-(I126-84)*(-0.5/(I126-I127)),"")</f>
        <v/>
      </c>
      <c r="O126" s="41" t="str">
        <f t="shared" ref="O126:O165" si="39">IF(AND(I126&gt;=75,I127&lt;75),D126-0.5-(I126-75)*(-0.5/(I126-I127)),"")</f>
        <v/>
      </c>
      <c r="P126" s="41" t="str">
        <f t="shared" ref="P126:P165" si="40">IF(AND(I126&gt;=50,I127&lt;50),D126-0.5-(I126-50)*(-0.5/(I126-I127)),"")</f>
        <v/>
      </c>
      <c r="Q126" s="41" t="str">
        <f t="shared" ref="Q126:Q165" si="41">IF(AND(I126&gt;=40,I127&lt;40),D126-0.5-(I126-40)*(-0.5/(I126-I127)),"")</f>
        <v/>
      </c>
      <c r="R126" s="41" t="str">
        <f t="shared" ref="R126:R165" si="42">IF(AND(I126&gt;=35,I127&lt;35),D126-0.5-(I126-35)*(-0.5/(I126-I127)),"")</f>
        <v/>
      </c>
      <c r="S126" s="41" t="str">
        <f t="shared" ref="S126:S165" si="43">IF(AND(I126&gt;=25,I127&lt;25),D126-0.5-(I126-25)*(-0.5/(I126-I127)),"")</f>
        <v/>
      </c>
      <c r="T126" s="41" t="str">
        <f t="shared" ref="T126:T165" si="44">IF(AND(I126&gt;=16,I127&lt;16),D126-0.5-(I126-16)*(-0.5/(I126-I127)),"")</f>
        <v/>
      </c>
      <c r="U126" s="41" t="str">
        <f t="shared" ref="U126:U165" si="45">IF(AND(I126&gt;=10,I127&lt;10),D126-0.5-(I126-10)*(-0.5/(I126-I127)),"")</f>
        <v/>
      </c>
      <c r="V126" s="21"/>
      <c r="W126" s="21"/>
      <c r="X126" s="21"/>
    </row>
    <row r="127" spans="1:24">
      <c r="A127" s="21"/>
      <c r="B127" s="114" t="s">
        <v>42</v>
      </c>
      <c r="C127" s="105"/>
      <c r="D127" s="3">
        <v>-9</v>
      </c>
      <c r="E127" s="69">
        <v>0</v>
      </c>
      <c r="F127" s="9">
        <f t="shared" si="33"/>
        <v>512</v>
      </c>
      <c r="G127" s="6">
        <f t="shared" si="34"/>
        <v>0</v>
      </c>
      <c r="H127" s="6">
        <f t="shared" si="35"/>
        <v>0</v>
      </c>
      <c r="I127" s="6">
        <f t="shared" si="36"/>
        <v>100.00000000000001</v>
      </c>
      <c r="J127" s="22"/>
      <c r="K127" s="21"/>
      <c r="L127" s="21"/>
      <c r="M127" s="41" t="str">
        <f t="shared" si="37"/>
        <v/>
      </c>
      <c r="N127" s="41" t="str">
        <f t="shared" si="38"/>
        <v/>
      </c>
      <c r="O127" s="41" t="str">
        <f t="shared" si="39"/>
        <v/>
      </c>
      <c r="P127" s="41" t="str">
        <f t="shared" si="40"/>
        <v/>
      </c>
      <c r="Q127" s="41" t="str">
        <f t="shared" si="41"/>
        <v/>
      </c>
      <c r="R127" s="41" t="str">
        <f t="shared" si="42"/>
        <v/>
      </c>
      <c r="S127" s="41" t="str">
        <f t="shared" si="43"/>
        <v/>
      </c>
      <c r="T127" s="41" t="str">
        <f t="shared" si="44"/>
        <v/>
      </c>
      <c r="U127" s="41" t="str">
        <f t="shared" si="45"/>
        <v/>
      </c>
      <c r="V127" s="21"/>
      <c r="W127" s="21"/>
      <c r="X127" s="21"/>
    </row>
    <row r="128" spans="1:24">
      <c r="A128" s="21"/>
      <c r="B128" s="114" t="s">
        <v>38</v>
      </c>
      <c r="C128" s="105"/>
      <c r="D128" s="3">
        <f t="shared" ref="D128:D165" si="46">D127+0.5</f>
        <v>-8.5</v>
      </c>
      <c r="E128" s="69">
        <v>0</v>
      </c>
      <c r="F128" s="9">
        <f t="shared" si="33"/>
        <v>362.0386719675123</v>
      </c>
      <c r="G128" s="6">
        <f t="shared" si="34"/>
        <v>0</v>
      </c>
      <c r="H128" s="6">
        <f t="shared" si="35"/>
        <v>0</v>
      </c>
      <c r="I128" s="6">
        <f t="shared" si="36"/>
        <v>100.00000000000001</v>
      </c>
      <c r="J128" s="22"/>
      <c r="K128" s="21"/>
      <c r="L128" s="21"/>
      <c r="M128" s="41" t="str">
        <f t="shared" si="37"/>
        <v/>
      </c>
      <c r="N128" s="41" t="str">
        <f t="shared" si="38"/>
        <v/>
      </c>
      <c r="O128" s="41" t="str">
        <f t="shared" si="39"/>
        <v/>
      </c>
      <c r="P128" s="41" t="str">
        <f t="shared" si="40"/>
        <v/>
      </c>
      <c r="Q128" s="41" t="str">
        <f t="shared" si="41"/>
        <v/>
      </c>
      <c r="R128" s="41" t="str">
        <f t="shared" si="42"/>
        <v/>
      </c>
      <c r="S128" s="41" t="str">
        <f t="shared" si="43"/>
        <v/>
      </c>
      <c r="T128" s="41" t="str">
        <f t="shared" si="44"/>
        <v/>
      </c>
      <c r="U128" s="41" t="str">
        <f t="shared" si="45"/>
        <v/>
      </c>
      <c r="V128" s="21"/>
      <c r="W128" s="21"/>
      <c r="X128" s="21"/>
    </row>
    <row r="129" spans="1:24">
      <c r="A129" s="21"/>
      <c r="B129" s="114" t="s">
        <v>38</v>
      </c>
      <c r="C129" s="105"/>
      <c r="D129" s="3">
        <f t="shared" si="46"/>
        <v>-8</v>
      </c>
      <c r="E129" s="69">
        <v>0</v>
      </c>
      <c r="F129" s="9">
        <f t="shared" si="33"/>
        <v>256</v>
      </c>
      <c r="G129" s="6">
        <f t="shared" si="34"/>
        <v>0</v>
      </c>
      <c r="H129" s="6">
        <f t="shared" si="35"/>
        <v>0</v>
      </c>
      <c r="I129" s="6">
        <f t="shared" si="36"/>
        <v>100.00000000000001</v>
      </c>
      <c r="J129" s="22"/>
      <c r="K129" s="21"/>
      <c r="L129" s="21"/>
      <c r="M129" s="41" t="str">
        <f t="shared" si="37"/>
        <v/>
      </c>
      <c r="N129" s="41" t="str">
        <f t="shared" si="38"/>
        <v/>
      </c>
      <c r="O129" s="41" t="str">
        <f t="shared" si="39"/>
        <v/>
      </c>
      <c r="P129" s="41" t="str">
        <f t="shared" si="40"/>
        <v/>
      </c>
      <c r="Q129" s="41" t="str">
        <f t="shared" si="41"/>
        <v/>
      </c>
      <c r="R129" s="41" t="str">
        <f t="shared" si="42"/>
        <v/>
      </c>
      <c r="S129" s="41" t="str">
        <f t="shared" si="43"/>
        <v/>
      </c>
      <c r="T129" s="41" t="str">
        <f t="shared" si="44"/>
        <v/>
      </c>
      <c r="U129" s="41" t="str">
        <f t="shared" si="45"/>
        <v/>
      </c>
      <c r="V129" s="21"/>
      <c r="W129" s="21"/>
      <c r="X129" s="21"/>
    </row>
    <row r="130" spans="1:24">
      <c r="A130" s="21"/>
      <c r="B130" s="114" t="s">
        <v>41</v>
      </c>
      <c r="C130" s="105"/>
      <c r="D130" s="3">
        <f t="shared" si="46"/>
        <v>-7.5</v>
      </c>
      <c r="E130" s="69">
        <f>12000-1200</f>
        <v>10800</v>
      </c>
      <c r="F130" s="9">
        <f t="shared" si="33"/>
        <v>181.01933598375612</v>
      </c>
      <c r="G130" s="6">
        <f t="shared" si="34"/>
        <v>4.7752958030455775E-2</v>
      </c>
      <c r="H130" s="6">
        <f t="shared" si="35"/>
        <v>4.7752958030455774</v>
      </c>
      <c r="I130" s="6">
        <f t="shared" si="36"/>
        <v>100.00000000000001</v>
      </c>
      <c r="J130" s="22"/>
      <c r="K130" s="21"/>
      <c r="L130" s="21"/>
      <c r="M130" s="41" t="str">
        <f t="shared" si="37"/>
        <v/>
      </c>
      <c r="N130" s="41" t="str">
        <f t="shared" si="38"/>
        <v/>
      </c>
      <c r="O130" s="41" t="str">
        <f t="shared" si="39"/>
        <v/>
      </c>
      <c r="P130" s="41" t="str">
        <f t="shared" si="40"/>
        <v/>
      </c>
      <c r="Q130" s="41" t="str">
        <f t="shared" si="41"/>
        <v/>
      </c>
      <c r="R130" s="41" t="str">
        <f t="shared" si="42"/>
        <v/>
      </c>
      <c r="S130" s="41" t="str">
        <f t="shared" si="43"/>
        <v/>
      </c>
      <c r="T130" s="41" t="str">
        <f t="shared" si="44"/>
        <v/>
      </c>
      <c r="U130" s="41" t="str">
        <f t="shared" si="45"/>
        <v/>
      </c>
      <c r="V130" s="21"/>
      <c r="W130" s="21"/>
      <c r="X130" s="21"/>
    </row>
    <row r="131" spans="1:24">
      <c r="A131" s="21"/>
      <c r="B131" s="114" t="s">
        <v>41</v>
      </c>
      <c r="C131" s="105"/>
      <c r="D131" s="3">
        <f t="shared" si="46"/>
        <v>-7</v>
      </c>
      <c r="E131" s="69">
        <f>23000+13000-2400</f>
        <v>33600</v>
      </c>
      <c r="F131" s="9">
        <f t="shared" si="33"/>
        <v>128</v>
      </c>
      <c r="G131" s="6">
        <f t="shared" si="34"/>
        <v>0.14856475831697352</v>
      </c>
      <c r="H131" s="6">
        <f t="shared" si="35"/>
        <v>14.856475831697352</v>
      </c>
      <c r="I131" s="6">
        <f t="shared" si="36"/>
        <v>95.224704196954434</v>
      </c>
      <c r="J131" s="22"/>
      <c r="K131" s="21"/>
      <c r="L131" s="21"/>
      <c r="M131" s="41">
        <f t="shared" si="37"/>
        <v>-7.3241607142857141</v>
      </c>
      <c r="N131" s="41">
        <f t="shared" si="38"/>
        <v>-7.1222285714285709</v>
      </c>
      <c r="O131" s="41" t="str">
        <f t="shared" si="39"/>
        <v/>
      </c>
      <c r="P131" s="41" t="str">
        <f t="shared" si="40"/>
        <v/>
      </c>
      <c r="Q131" s="41" t="str">
        <f t="shared" si="41"/>
        <v/>
      </c>
      <c r="R131" s="41" t="str">
        <f t="shared" si="42"/>
        <v/>
      </c>
      <c r="S131" s="41" t="str">
        <f t="shared" si="43"/>
        <v/>
      </c>
      <c r="T131" s="41" t="str">
        <f t="shared" si="44"/>
        <v/>
      </c>
      <c r="U131" s="41" t="str">
        <f t="shared" si="45"/>
        <v/>
      </c>
      <c r="V131" s="21"/>
      <c r="W131" s="21"/>
      <c r="X131" s="21"/>
    </row>
    <row r="132" spans="1:24">
      <c r="A132" s="21"/>
      <c r="B132" s="114" t="s">
        <v>39</v>
      </c>
      <c r="C132" s="105"/>
      <c r="D132" s="3">
        <f t="shared" si="46"/>
        <v>-6.5</v>
      </c>
      <c r="E132" s="69">
        <f>20000+22000-2400</f>
        <v>39600</v>
      </c>
      <c r="F132" s="2">
        <f t="shared" si="33"/>
        <v>90.509667991878061</v>
      </c>
      <c r="G132" s="6">
        <f t="shared" si="34"/>
        <v>0.17509417944500452</v>
      </c>
      <c r="H132" s="6">
        <f t="shared" si="35"/>
        <v>17.509417944500452</v>
      </c>
      <c r="I132" s="6">
        <f t="shared" si="36"/>
        <v>80.368228365257082</v>
      </c>
      <c r="J132" s="23"/>
      <c r="K132" s="21"/>
      <c r="L132" s="21"/>
      <c r="M132" s="41" t="str">
        <f t="shared" si="37"/>
        <v/>
      </c>
      <c r="N132" s="41" t="str">
        <f t="shared" si="38"/>
        <v/>
      </c>
      <c r="O132" s="41">
        <f t="shared" si="39"/>
        <v>-6.8467045454545454</v>
      </c>
      <c r="P132" s="41" t="str">
        <f t="shared" si="40"/>
        <v/>
      </c>
      <c r="Q132" s="41" t="str">
        <f t="shared" si="41"/>
        <v/>
      </c>
      <c r="R132" s="41" t="str">
        <f t="shared" si="42"/>
        <v/>
      </c>
      <c r="S132" s="41" t="str">
        <f t="shared" si="43"/>
        <v/>
      </c>
      <c r="T132" s="41" t="str">
        <f t="shared" si="44"/>
        <v/>
      </c>
      <c r="U132" s="41" t="str">
        <f t="shared" si="45"/>
        <v/>
      </c>
      <c r="V132" s="21"/>
      <c r="W132" s="21"/>
      <c r="X132" s="21"/>
    </row>
    <row r="133" spans="1:24">
      <c r="A133" s="21"/>
      <c r="B133" s="114" t="s">
        <v>40</v>
      </c>
      <c r="C133" s="105"/>
      <c r="D133" s="3">
        <f t="shared" si="46"/>
        <v>-6</v>
      </c>
      <c r="E133" s="69">
        <f>1776+18000+15000-2400</f>
        <v>32376</v>
      </c>
      <c r="F133" s="9">
        <f t="shared" si="33"/>
        <v>64</v>
      </c>
      <c r="G133" s="6">
        <f t="shared" si="34"/>
        <v>0.14315275640685521</v>
      </c>
      <c r="H133" s="6">
        <f t="shared" si="35"/>
        <v>14.31527564068552</v>
      </c>
      <c r="I133" s="6">
        <f t="shared" si="36"/>
        <v>62.858810420756633</v>
      </c>
      <c r="J133" s="23"/>
      <c r="K133" s="21"/>
      <c r="L133" s="21"/>
      <c r="M133" s="41" t="str">
        <f t="shared" si="37"/>
        <v/>
      </c>
      <c r="N133" s="41" t="str">
        <f t="shared" si="38"/>
        <v/>
      </c>
      <c r="O133" s="41" t="str">
        <f t="shared" si="39"/>
        <v/>
      </c>
      <c r="P133" s="41">
        <f t="shared" si="40"/>
        <v>-6.0508710155670862</v>
      </c>
      <c r="Q133" s="41" t="str">
        <f t="shared" si="41"/>
        <v/>
      </c>
      <c r="R133" s="41" t="str">
        <f t="shared" si="42"/>
        <v/>
      </c>
      <c r="S133" s="41" t="str">
        <f t="shared" si="43"/>
        <v/>
      </c>
      <c r="T133" s="41" t="str">
        <f t="shared" si="44"/>
        <v/>
      </c>
      <c r="U133" s="41" t="str">
        <f t="shared" si="45"/>
        <v/>
      </c>
      <c r="V133" s="21"/>
      <c r="W133" s="21"/>
      <c r="X133" s="21"/>
    </row>
    <row r="134" spans="1:24">
      <c r="A134" s="21"/>
      <c r="B134" s="114" t="s">
        <v>47</v>
      </c>
      <c r="C134" s="105"/>
      <c r="D134" s="3">
        <f t="shared" si="46"/>
        <v>-5.5</v>
      </c>
      <c r="E134" s="69">
        <f>3104+22000-1200</f>
        <v>23904</v>
      </c>
      <c r="F134" s="8">
        <f t="shared" si="33"/>
        <v>45.254833995939045</v>
      </c>
      <c r="G134" s="6">
        <f t="shared" si="34"/>
        <v>0.10569321377407545</v>
      </c>
      <c r="H134" s="6">
        <f t="shared" si="35"/>
        <v>10.569321377407546</v>
      </c>
      <c r="I134" s="6">
        <f t="shared" si="36"/>
        <v>48.543534780071113</v>
      </c>
      <c r="J134" s="23"/>
      <c r="K134" s="21"/>
      <c r="L134" s="21"/>
      <c r="M134" s="41" t="str">
        <f t="shared" si="37"/>
        <v/>
      </c>
      <c r="N134" s="41" t="str">
        <f t="shared" si="38"/>
        <v/>
      </c>
      <c r="O134" s="41" t="str">
        <f t="shared" si="39"/>
        <v/>
      </c>
      <c r="P134" s="41" t="str">
        <f t="shared" si="40"/>
        <v/>
      </c>
      <c r="Q134" s="41">
        <f t="shared" si="41"/>
        <v>-5.5958333333333332</v>
      </c>
      <c r="R134" s="41" t="str">
        <f t="shared" si="42"/>
        <v/>
      </c>
      <c r="S134" s="41" t="str">
        <f t="shared" si="43"/>
        <v/>
      </c>
      <c r="T134" s="41" t="str">
        <f t="shared" si="44"/>
        <v/>
      </c>
      <c r="U134" s="41" t="str">
        <f t="shared" si="45"/>
        <v/>
      </c>
      <c r="V134" s="21"/>
      <c r="W134" s="21"/>
      <c r="X134" s="21"/>
    </row>
    <row r="135" spans="1:24">
      <c r="A135" s="21"/>
      <c r="B135" s="114" t="s">
        <v>47</v>
      </c>
      <c r="C135" s="105"/>
      <c r="D135" s="3">
        <f t="shared" si="46"/>
        <v>-5</v>
      </c>
      <c r="E135" s="69">
        <f>544+10000-1200</f>
        <v>9344</v>
      </c>
      <c r="F135" s="9">
        <f t="shared" si="33"/>
        <v>32</v>
      </c>
      <c r="G135" s="6">
        <f t="shared" si="34"/>
        <v>4.1315151836720257E-2</v>
      </c>
      <c r="H135" s="6">
        <f t="shared" si="35"/>
        <v>4.1315151836720254</v>
      </c>
      <c r="I135" s="6">
        <f t="shared" si="36"/>
        <v>37.974213402663565</v>
      </c>
      <c r="J135" s="23"/>
      <c r="K135" s="21"/>
      <c r="L135" s="21"/>
      <c r="M135" s="41" t="str">
        <f t="shared" si="37"/>
        <v/>
      </c>
      <c r="N135" s="41" t="str">
        <f t="shared" si="38"/>
        <v/>
      </c>
      <c r="O135" s="41" t="str">
        <f t="shared" si="39"/>
        <v/>
      </c>
      <c r="P135" s="41" t="str">
        <f t="shared" si="40"/>
        <v/>
      </c>
      <c r="Q135" s="41" t="str">
        <f t="shared" si="41"/>
        <v/>
      </c>
      <c r="R135" s="41">
        <f t="shared" si="42"/>
        <v>-5.1400577910958898</v>
      </c>
      <c r="S135" s="41" t="str">
        <f t="shared" si="43"/>
        <v/>
      </c>
      <c r="T135" s="41" t="str">
        <f t="shared" si="44"/>
        <v/>
      </c>
      <c r="U135" s="41" t="str">
        <f t="shared" si="45"/>
        <v/>
      </c>
      <c r="V135" s="21"/>
      <c r="W135" s="21"/>
      <c r="X135" s="21"/>
    </row>
    <row r="136" spans="1:24">
      <c r="A136" s="21"/>
      <c r="B136" s="114" t="s">
        <v>17</v>
      </c>
      <c r="C136" s="105"/>
      <c r="D136" s="3">
        <f t="shared" si="46"/>
        <v>-4.5</v>
      </c>
      <c r="E136" s="69">
        <v>4016</v>
      </c>
      <c r="F136" s="2">
        <f t="shared" si="33"/>
        <v>22.627416997969519</v>
      </c>
      <c r="G136" s="6">
        <f t="shared" si="34"/>
        <v>1.775702587502874E-2</v>
      </c>
      <c r="H136" s="6">
        <f t="shared" si="35"/>
        <v>1.775702587502874</v>
      </c>
      <c r="I136" s="6">
        <f t="shared" si="36"/>
        <v>33.842698218991536</v>
      </c>
      <c r="J136" s="23"/>
      <c r="K136" s="21"/>
      <c r="L136" s="21"/>
      <c r="M136" s="41" t="str">
        <f t="shared" si="37"/>
        <v/>
      </c>
      <c r="N136" s="41" t="str">
        <f t="shared" si="38"/>
        <v/>
      </c>
      <c r="O136" s="41" t="str">
        <f t="shared" si="39"/>
        <v/>
      </c>
      <c r="P136" s="41" t="str">
        <f t="shared" si="40"/>
        <v/>
      </c>
      <c r="Q136" s="41" t="str">
        <f t="shared" si="41"/>
        <v/>
      </c>
      <c r="R136" s="41" t="str">
        <f t="shared" si="42"/>
        <v/>
      </c>
      <c r="S136" s="41" t="str">
        <f t="shared" si="43"/>
        <v/>
      </c>
      <c r="T136" s="41" t="str">
        <f t="shared" si="44"/>
        <v/>
      </c>
      <c r="U136" s="41" t="str">
        <f t="shared" si="45"/>
        <v/>
      </c>
      <c r="V136" s="21"/>
      <c r="W136" s="21"/>
      <c r="X136" s="21"/>
    </row>
    <row r="137" spans="1:24">
      <c r="A137" s="21"/>
      <c r="B137" s="114" t="s">
        <v>17</v>
      </c>
      <c r="C137" s="105"/>
      <c r="D137" s="3">
        <f t="shared" si="46"/>
        <v>-4</v>
      </c>
      <c r="E137" s="69">
        <v>4756</v>
      </c>
      <c r="F137" s="9">
        <f t="shared" si="33"/>
        <v>16</v>
      </c>
      <c r="G137" s="6">
        <f t="shared" si="34"/>
        <v>2.102898781415256E-2</v>
      </c>
      <c r="H137" s="6">
        <f t="shared" si="35"/>
        <v>2.1028987814152562</v>
      </c>
      <c r="I137" s="6">
        <f t="shared" si="36"/>
        <v>32.066995631488659</v>
      </c>
      <c r="J137" s="23"/>
      <c r="K137" s="21"/>
      <c r="L137" s="21"/>
      <c r="M137" s="41" t="str">
        <f t="shared" si="37"/>
        <v/>
      </c>
      <c r="N137" s="41" t="str">
        <f t="shared" si="38"/>
        <v/>
      </c>
      <c r="O137" s="41" t="str">
        <f t="shared" si="39"/>
        <v/>
      </c>
      <c r="P137" s="41" t="str">
        <f t="shared" si="40"/>
        <v/>
      </c>
      <c r="Q137" s="41" t="str">
        <f t="shared" si="41"/>
        <v/>
      </c>
      <c r="R137" s="41" t="str">
        <f t="shared" si="42"/>
        <v/>
      </c>
      <c r="S137" s="41" t="str">
        <f t="shared" si="43"/>
        <v/>
      </c>
      <c r="T137" s="41" t="str">
        <f t="shared" si="44"/>
        <v/>
      </c>
      <c r="U137" s="41" t="str">
        <f t="shared" si="45"/>
        <v/>
      </c>
      <c r="V137" s="21"/>
      <c r="W137" s="21"/>
      <c r="X137" s="21"/>
    </row>
    <row r="138" spans="1:24">
      <c r="A138" s="21"/>
      <c r="B138" s="114" t="s">
        <v>43</v>
      </c>
      <c r="C138" s="105"/>
      <c r="D138" s="3">
        <f t="shared" si="46"/>
        <v>-3.5</v>
      </c>
      <c r="E138" s="69">
        <v>11728</v>
      </c>
      <c r="F138" s="2">
        <f t="shared" si="33"/>
        <v>11.313708498984759</v>
      </c>
      <c r="G138" s="6">
        <f t="shared" si="34"/>
        <v>5.1856175164924571E-2</v>
      </c>
      <c r="H138" s="6">
        <f t="shared" si="35"/>
        <v>5.1856175164924574</v>
      </c>
      <c r="I138" s="6">
        <f t="shared" si="36"/>
        <v>29.964096850073403</v>
      </c>
      <c r="J138" s="23"/>
      <c r="K138" s="21"/>
      <c r="L138" s="21"/>
      <c r="M138" s="41" t="str">
        <f t="shared" si="37"/>
        <v/>
      </c>
      <c r="N138" s="41" t="str">
        <f t="shared" si="38"/>
        <v/>
      </c>
      <c r="O138" s="41" t="str">
        <f t="shared" si="39"/>
        <v/>
      </c>
      <c r="P138" s="41" t="str">
        <f t="shared" si="40"/>
        <v/>
      </c>
      <c r="Q138" s="41" t="str">
        <f t="shared" si="41"/>
        <v/>
      </c>
      <c r="R138" s="41" t="str">
        <f t="shared" si="42"/>
        <v/>
      </c>
      <c r="S138" s="41">
        <f t="shared" si="43"/>
        <v>-3.5213591405184168</v>
      </c>
      <c r="T138" s="41" t="str">
        <f t="shared" si="44"/>
        <v/>
      </c>
      <c r="U138" s="41" t="str">
        <f t="shared" si="45"/>
        <v/>
      </c>
      <c r="V138" s="21"/>
      <c r="W138" s="21"/>
      <c r="X138" s="21"/>
    </row>
    <row r="139" spans="1:24">
      <c r="A139" s="21"/>
      <c r="B139" s="114" t="s">
        <v>43</v>
      </c>
      <c r="C139" s="105"/>
      <c r="D139" s="3">
        <f t="shared" si="46"/>
        <v>-3</v>
      </c>
      <c r="E139" s="69">
        <v>8080</v>
      </c>
      <c r="F139" s="9">
        <f t="shared" si="33"/>
        <v>8</v>
      </c>
      <c r="G139" s="6">
        <f t="shared" si="34"/>
        <v>3.5726287119081726E-2</v>
      </c>
      <c r="H139" s="6">
        <f t="shared" si="35"/>
        <v>3.5726287119081728</v>
      </c>
      <c r="I139" s="6">
        <f t="shared" si="36"/>
        <v>24.778479333580947</v>
      </c>
      <c r="J139" s="23"/>
      <c r="K139" s="21"/>
      <c r="L139" s="21"/>
      <c r="M139" s="41" t="str">
        <f t="shared" si="37"/>
        <v/>
      </c>
      <c r="N139" s="41" t="str">
        <f t="shared" si="38"/>
        <v/>
      </c>
      <c r="O139" s="41" t="str">
        <f t="shared" si="39"/>
        <v/>
      </c>
      <c r="P139" s="41" t="str">
        <f t="shared" si="40"/>
        <v/>
      </c>
      <c r="Q139" s="41" t="str">
        <f t="shared" si="41"/>
        <v/>
      </c>
      <c r="R139" s="41" t="str">
        <f t="shared" si="42"/>
        <v/>
      </c>
      <c r="S139" s="41" t="str">
        <f t="shared" si="43"/>
        <v/>
      </c>
      <c r="T139" s="41" t="str">
        <f t="shared" si="44"/>
        <v/>
      </c>
      <c r="U139" s="41" t="str">
        <f t="shared" si="45"/>
        <v/>
      </c>
      <c r="V139" s="21"/>
      <c r="W139" s="21"/>
      <c r="X139" s="21"/>
    </row>
    <row r="140" spans="1:24">
      <c r="A140" s="21"/>
      <c r="B140" s="114" t="s">
        <v>16</v>
      </c>
      <c r="C140" s="105"/>
      <c r="D140" s="3">
        <f t="shared" si="46"/>
        <v>-2.5</v>
      </c>
      <c r="E140" s="69">
        <v>5616</v>
      </c>
      <c r="F140" s="8">
        <f t="shared" si="33"/>
        <v>5.6568542494923806</v>
      </c>
      <c r="G140" s="6">
        <f t="shared" si="34"/>
        <v>2.4831538175837005E-2</v>
      </c>
      <c r="H140" s="6">
        <f t="shared" si="35"/>
        <v>2.4831538175837005</v>
      </c>
      <c r="I140" s="6">
        <f t="shared" si="36"/>
        <v>21.205850621672774</v>
      </c>
      <c r="J140" s="23"/>
      <c r="K140" s="21"/>
      <c r="L140" s="21"/>
      <c r="M140" s="41" t="str">
        <f t="shared" si="37"/>
        <v/>
      </c>
      <c r="N140" s="41" t="str">
        <f t="shared" si="38"/>
        <v/>
      </c>
      <c r="O140" s="41" t="str">
        <f t="shared" si="39"/>
        <v/>
      </c>
      <c r="P140" s="41" t="str">
        <f t="shared" si="40"/>
        <v/>
      </c>
      <c r="Q140" s="41" t="str">
        <f t="shared" si="41"/>
        <v/>
      </c>
      <c r="R140" s="41" t="str">
        <f t="shared" si="42"/>
        <v/>
      </c>
      <c r="S140" s="41" t="str">
        <f t="shared" si="43"/>
        <v/>
      </c>
      <c r="T140" s="41" t="str">
        <f t="shared" si="44"/>
        <v/>
      </c>
      <c r="U140" s="41" t="str">
        <f t="shared" si="45"/>
        <v/>
      </c>
      <c r="V140" s="21"/>
      <c r="W140" s="21"/>
      <c r="X140" s="21"/>
    </row>
    <row r="141" spans="1:24">
      <c r="A141" s="21"/>
      <c r="B141" s="114" t="s">
        <v>16</v>
      </c>
      <c r="C141" s="105"/>
      <c r="D141" s="3">
        <f t="shared" si="46"/>
        <v>-2</v>
      </c>
      <c r="E141" s="69">
        <v>6696</v>
      </c>
      <c r="F141" s="9">
        <f t="shared" si="33"/>
        <v>4</v>
      </c>
      <c r="G141" s="6">
        <f t="shared" si="34"/>
        <v>2.9606833978882582E-2</v>
      </c>
      <c r="H141" s="6">
        <f t="shared" si="35"/>
        <v>2.9606833978882583</v>
      </c>
      <c r="I141" s="6">
        <f t="shared" si="36"/>
        <v>18.722696804089072</v>
      </c>
      <c r="J141" s="23"/>
      <c r="K141" s="21"/>
      <c r="L141" s="21"/>
      <c r="M141" s="41" t="str">
        <f t="shared" si="37"/>
        <v/>
      </c>
      <c r="N141" s="41" t="str">
        <f t="shared" si="38"/>
        <v/>
      </c>
      <c r="O141" s="41" t="str">
        <f t="shared" si="39"/>
        <v/>
      </c>
      <c r="P141" s="41" t="str">
        <f t="shared" si="40"/>
        <v/>
      </c>
      <c r="Q141" s="41" t="str">
        <f t="shared" si="41"/>
        <v/>
      </c>
      <c r="R141" s="41" t="str">
        <f t="shared" si="42"/>
        <v/>
      </c>
      <c r="S141" s="41" t="str">
        <f t="shared" si="43"/>
        <v/>
      </c>
      <c r="T141" s="41">
        <f t="shared" si="44"/>
        <v>-2.0401911589008357</v>
      </c>
      <c r="U141" s="41" t="str">
        <f t="shared" si="45"/>
        <v/>
      </c>
      <c r="V141" s="21"/>
      <c r="W141" s="21"/>
      <c r="X141" s="21"/>
    </row>
    <row r="142" spans="1:24">
      <c r="A142" s="21"/>
      <c r="B142" s="114" t="s">
        <v>46</v>
      </c>
      <c r="C142" s="105"/>
      <c r="D142" s="3">
        <f t="shared" si="46"/>
        <v>-1.5</v>
      </c>
      <c r="E142" s="69">
        <v>2056</v>
      </c>
      <c r="F142" s="8">
        <f t="shared" si="33"/>
        <v>2.8284271247461898</v>
      </c>
      <c r="G142" s="6">
        <f t="shared" si="34"/>
        <v>9.0907483065386183E-3</v>
      </c>
      <c r="H142" s="6">
        <f t="shared" si="35"/>
        <v>0.90907483065386185</v>
      </c>
      <c r="I142" s="6">
        <f t="shared" si="36"/>
        <v>15.762013406200813</v>
      </c>
      <c r="J142" s="23"/>
      <c r="K142" s="72"/>
      <c r="L142" s="21"/>
      <c r="M142" s="41" t="str">
        <f t="shared" si="37"/>
        <v/>
      </c>
      <c r="N142" s="41" t="str">
        <f t="shared" si="38"/>
        <v/>
      </c>
      <c r="O142" s="41" t="str">
        <f t="shared" si="39"/>
        <v/>
      </c>
      <c r="P142" s="41" t="str">
        <f t="shared" si="40"/>
        <v/>
      </c>
      <c r="Q142" s="41" t="str">
        <f t="shared" si="41"/>
        <v/>
      </c>
      <c r="R142" s="41" t="str">
        <f t="shared" si="42"/>
        <v/>
      </c>
      <c r="S142" s="41" t="str">
        <f t="shared" si="43"/>
        <v/>
      </c>
      <c r="T142" s="41" t="str">
        <f t="shared" si="44"/>
        <v/>
      </c>
      <c r="U142" s="41" t="str">
        <f t="shared" si="45"/>
        <v/>
      </c>
      <c r="V142" s="21"/>
      <c r="W142" s="21"/>
      <c r="X142" s="21"/>
    </row>
    <row r="143" spans="1:24">
      <c r="A143" s="21"/>
      <c r="B143" s="114" t="s">
        <v>46</v>
      </c>
      <c r="C143" s="105"/>
      <c r="D143" s="3">
        <f t="shared" si="46"/>
        <v>-1</v>
      </c>
      <c r="E143" s="69">
        <v>2952</v>
      </c>
      <c r="F143" s="9">
        <f t="shared" si="33"/>
        <v>2</v>
      </c>
      <c r="G143" s="6">
        <f t="shared" si="34"/>
        <v>1.3052475194991245E-2</v>
      </c>
      <c r="H143" s="6">
        <f t="shared" si="35"/>
        <v>1.3052475194991244</v>
      </c>
      <c r="I143" s="6">
        <f t="shared" si="36"/>
        <v>14.852938575546951</v>
      </c>
      <c r="J143" s="23"/>
      <c r="K143" s="21"/>
      <c r="L143" s="21"/>
      <c r="M143" s="41" t="str">
        <f t="shared" si="37"/>
        <v/>
      </c>
      <c r="N143" s="41" t="str">
        <f t="shared" si="38"/>
        <v/>
      </c>
      <c r="O143" s="41" t="str">
        <f t="shared" si="39"/>
        <v/>
      </c>
      <c r="P143" s="41" t="str">
        <f t="shared" si="40"/>
        <v/>
      </c>
      <c r="Q143" s="41" t="str">
        <f t="shared" si="41"/>
        <v/>
      </c>
      <c r="R143" s="41" t="str">
        <f t="shared" si="42"/>
        <v/>
      </c>
      <c r="S143" s="41" t="str">
        <f t="shared" si="43"/>
        <v/>
      </c>
      <c r="T143" s="41" t="str">
        <f t="shared" si="44"/>
        <v/>
      </c>
      <c r="U143" s="41" t="str">
        <f t="shared" si="45"/>
        <v/>
      </c>
      <c r="V143" s="21"/>
      <c r="W143" s="21"/>
      <c r="X143" s="21"/>
    </row>
    <row r="144" spans="1:24">
      <c r="A144" s="21"/>
      <c r="B144" s="114" t="s">
        <v>45</v>
      </c>
      <c r="C144" s="105"/>
      <c r="D144" s="3">
        <f t="shared" si="46"/>
        <v>-0.5</v>
      </c>
      <c r="E144" s="69">
        <v>2088</v>
      </c>
      <c r="F144" s="8">
        <f t="shared" si="33"/>
        <v>1.4142135623730951</v>
      </c>
      <c r="G144" s="6">
        <f t="shared" si="34"/>
        <v>9.2322385525547834E-3</v>
      </c>
      <c r="H144" s="6">
        <f t="shared" si="35"/>
        <v>0.92322385525547834</v>
      </c>
      <c r="I144" s="6">
        <f t="shared" si="36"/>
        <v>13.547691056047826</v>
      </c>
      <c r="J144" s="23"/>
      <c r="K144" s="21"/>
      <c r="L144" s="21"/>
      <c r="M144" s="41" t="str">
        <f t="shared" si="37"/>
        <v/>
      </c>
      <c r="N144" s="41" t="str">
        <f t="shared" si="38"/>
        <v/>
      </c>
      <c r="O144" s="41" t="str">
        <f t="shared" si="39"/>
        <v/>
      </c>
      <c r="P144" s="41" t="str">
        <f t="shared" si="40"/>
        <v/>
      </c>
      <c r="Q144" s="41" t="str">
        <f t="shared" si="41"/>
        <v/>
      </c>
      <c r="R144" s="41" t="str">
        <f t="shared" si="42"/>
        <v/>
      </c>
      <c r="S144" s="41" t="str">
        <f t="shared" si="43"/>
        <v/>
      </c>
      <c r="T144" s="41" t="str">
        <f t="shared" si="44"/>
        <v/>
      </c>
      <c r="U144" s="41" t="str">
        <f t="shared" si="45"/>
        <v/>
      </c>
      <c r="V144" s="21"/>
      <c r="W144" s="21"/>
      <c r="X144" s="21"/>
    </row>
    <row r="145" spans="1:24">
      <c r="A145" s="21"/>
      <c r="B145" s="114" t="s">
        <v>45</v>
      </c>
      <c r="C145" s="105"/>
      <c r="D145" s="3">
        <f t="shared" si="46"/>
        <v>0</v>
      </c>
      <c r="E145" s="69">
        <v>2360</v>
      </c>
      <c r="F145" s="9">
        <f t="shared" si="33"/>
        <v>1</v>
      </c>
      <c r="G145" s="6">
        <f t="shared" si="34"/>
        <v>1.0434905643692188E-2</v>
      </c>
      <c r="H145" s="6">
        <f t="shared" si="35"/>
        <v>1.0434905643692187</v>
      </c>
      <c r="I145" s="6">
        <f t="shared" si="36"/>
        <v>12.624467200792347</v>
      </c>
      <c r="J145" s="24"/>
      <c r="K145" s="21"/>
      <c r="L145" s="21"/>
      <c r="M145" s="41" t="str">
        <f t="shared" si="37"/>
        <v/>
      </c>
      <c r="N145" s="41" t="str">
        <f t="shared" si="38"/>
        <v/>
      </c>
      <c r="O145" s="41" t="str">
        <f t="shared" si="39"/>
        <v/>
      </c>
      <c r="P145" s="41" t="str">
        <f t="shared" si="40"/>
        <v/>
      </c>
      <c r="Q145" s="41" t="str">
        <f t="shared" si="41"/>
        <v/>
      </c>
      <c r="R145" s="41" t="str">
        <f t="shared" si="42"/>
        <v/>
      </c>
      <c r="S145" s="41" t="str">
        <f t="shared" si="43"/>
        <v/>
      </c>
      <c r="T145" s="41" t="str">
        <f t="shared" si="44"/>
        <v/>
      </c>
      <c r="U145" s="41" t="str">
        <f t="shared" si="45"/>
        <v/>
      </c>
      <c r="V145" s="21"/>
      <c r="W145" s="21"/>
      <c r="X145" s="21"/>
    </row>
    <row r="146" spans="1:24">
      <c r="A146" s="21"/>
      <c r="B146" s="114" t="s">
        <v>18</v>
      </c>
      <c r="C146" s="105"/>
      <c r="D146" s="3">
        <f t="shared" si="46"/>
        <v>0.5</v>
      </c>
      <c r="E146" s="69">
        <v>2784</v>
      </c>
      <c r="F146" s="8">
        <f t="shared" si="33"/>
        <v>0.70710678118654746</v>
      </c>
      <c r="G146" s="6">
        <f t="shared" si="34"/>
        <v>1.2309651403406377E-2</v>
      </c>
      <c r="H146" s="6">
        <f t="shared" si="35"/>
        <v>1.2309651403406376</v>
      </c>
      <c r="I146" s="6">
        <f t="shared" si="36"/>
        <v>11.580976636423129</v>
      </c>
      <c r="J146" s="24"/>
      <c r="K146" s="21"/>
      <c r="L146" s="21"/>
      <c r="M146" s="41" t="str">
        <f t="shared" si="37"/>
        <v/>
      </c>
      <c r="N146" s="41" t="str">
        <f t="shared" si="38"/>
        <v/>
      </c>
      <c r="O146" s="41" t="str">
        <f t="shared" si="39"/>
        <v/>
      </c>
      <c r="P146" s="41" t="str">
        <f t="shared" si="40"/>
        <v/>
      </c>
      <c r="Q146" s="41" t="str">
        <f t="shared" si="41"/>
        <v/>
      </c>
      <c r="R146" s="41" t="str">
        <f t="shared" si="42"/>
        <v/>
      </c>
      <c r="S146" s="41" t="str">
        <f t="shared" si="43"/>
        <v/>
      </c>
      <c r="T146" s="41" t="str">
        <f t="shared" si="44"/>
        <v/>
      </c>
      <c r="U146" s="41" t="str">
        <f t="shared" si="45"/>
        <v/>
      </c>
      <c r="V146" s="21"/>
      <c r="W146" s="21"/>
      <c r="X146" s="21"/>
    </row>
    <row r="147" spans="1:24">
      <c r="A147" s="21"/>
      <c r="B147" s="114" t="s">
        <v>18</v>
      </c>
      <c r="C147" s="105"/>
      <c r="D147" s="3">
        <f t="shared" si="46"/>
        <v>1</v>
      </c>
      <c r="E147" s="69">
        <v>1056</v>
      </c>
      <c r="F147" s="2">
        <f t="shared" si="33"/>
        <v>0.5</v>
      </c>
      <c r="G147" s="6">
        <f t="shared" si="34"/>
        <v>4.6691781185334534E-3</v>
      </c>
      <c r="H147" s="6">
        <f t="shared" si="35"/>
        <v>0.46691781185334535</v>
      </c>
      <c r="I147" s="6">
        <f t="shared" si="36"/>
        <v>10.350011496082491</v>
      </c>
      <c r="J147" s="25"/>
      <c r="K147" s="21"/>
      <c r="L147" s="21"/>
      <c r="M147" s="41" t="str">
        <f t="shared" si="37"/>
        <v/>
      </c>
      <c r="N147" s="41" t="str">
        <f t="shared" si="38"/>
        <v/>
      </c>
      <c r="O147" s="41" t="str">
        <f t="shared" si="39"/>
        <v/>
      </c>
      <c r="P147" s="41" t="str">
        <f t="shared" si="40"/>
        <v/>
      </c>
      <c r="Q147" s="41" t="str">
        <f t="shared" si="41"/>
        <v/>
      </c>
      <c r="R147" s="41" t="str">
        <f t="shared" si="42"/>
        <v/>
      </c>
      <c r="S147" s="41" t="str">
        <f t="shared" si="43"/>
        <v/>
      </c>
      <c r="T147" s="41" t="str">
        <f t="shared" si="44"/>
        <v/>
      </c>
      <c r="U147" s="41">
        <f t="shared" si="45"/>
        <v>0.87481060606060801</v>
      </c>
      <c r="V147" s="21"/>
      <c r="W147" s="21"/>
      <c r="X147" s="21"/>
    </row>
    <row r="148" spans="1:24">
      <c r="A148" s="21"/>
      <c r="B148" s="114" t="s">
        <v>44</v>
      </c>
      <c r="C148" s="105"/>
      <c r="D148" s="3">
        <f t="shared" si="46"/>
        <v>1.5</v>
      </c>
      <c r="E148" s="69">
        <v>11376</v>
      </c>
      <c r="F148" s="8">
        <f t="shared" si="33"/>
        <v>0.35355339059327379</v>
      </c>
      <c r="G148" s="6">
        <f t="shared" si="34"/>
        <v>5.029978245874675E-2</v>
      </c>
      <c r="H148" s="6">
        <f t="shared" si="35"/>
        <v>5.0299782458746751</v>
      </c>
      <c r="I148" s="6">
        <f t="shared" si="36"/>
        <v>9.883093684229145</v>
      </c>
      <c r="J148" s="25"/>
      <c r="K148" s="21"/>
      <c r="L148" s="21"/>
      <c r="M148" s="41" t="str">
        <f t="shared" si="37"/>
        <v/>
      </c>
      <c r="N148" s="41" t="str">
        <f t="shared" si="38"/>
        <v/>
      </c>
      <c r="O148" s="41" t="str">
        <f t="shared" si="39"/>
        <v/>
      </c>
      <c r="P148" s="41" t="str">
        <f t="shared" si="40"/>
        <v/>
      </c>
      <c r="Q148" s="41" t="str">
        <f t="shared" si="41"/>
        <v/>
      </c>
      <c r="R148" s="41" t="str">
        <f t="shared" si="42"/>
        <v/>
      </c>
      <c r="S148" s="41" t="str">
        <f t="shared" si="43"/>
        <v/>
      </c>
      <c r="T148" s="41" t="str">
        <f t="shared" si="44"/>
        <v/>
      </c>
      <c r="U148" s="41" t="str">
        <f t="shared" si="45"/>
        <v/>
      </c>
      <c r="V148" s="21"/>
      <c r="W148" s="21"/>
      <c r="X148" s="21"/>
    </row>
    <row r="149" spans="1:24">
      <c r="A149" s="21"/>
      <c r="B149" s="114" t="s">
        <v>44</v>
      </c>
      <c r="C149" s="105"/>
      <c r="D149" s="3">
        <f t="shared" si="46"/>
        <v>2</v>
      </c>
      <c r="E149" s="69">
        <v>3880</v>
      </c>
      <c r="F149" s="11">
        <f t="shared" si="33"/>
        <v>0.25</v>
      </c>
      <c r="G149" s="6">
        <f t="shared" si="34"/>
        <v>1.7155692329460039E-2</v>
      </c>
      <c r="H149" s="6">
        <f t="shared" si="35"/>
        <v>1.7155692329460039</v>
      </c>
      <c r="I149" s="6">
        <f t="shared" si="36"/>
        <v>4.853115438354469</v>
      </c>
      <c r="J149" s="25"/>
      <c r="K149" s="21"/>
      <c r="L149" s="21"/>
      <c r="M149" s="41" t="str">
        <f t="shared" si="37"/>
        <v/>
      </c>
      <c r="N149" s="41" t="str">
        <f t="shared" si="38"/>
        <v/>
      </c>
      <c r="O149" s="41" t="str">
        <f t="shared" si="39"/>
        <v/>
      </c>
      <c r="P149" s="41" t="str">
        <f t="shared" si="40"/>
        <v/>
      </c>
      <c r="Q149" s="41" t="str">
        <f t="shared" si="41"/>
        <v/>
      </c>
      <c r="R149" s="41" t="str">
        <f t="shared" si="42"/>
        <v/>
      </c>
      <c r="S149" s="41" t="str">
        <f t="shared" si="43"/>
        <v/>
      </c>
      <c r="T149" s="41" t="str">
        <f t="shared" si="44"/>
        <v/>
      </c>
      <c r="U149" s="41" t="str">
        <f t="shared" si="45"/>
        <v/>
      </c>
      <c r="V149" s="21"/>
      <c r="W149" s="21"/>
      <c r="X149" s="21"/>
    </row>
    <row r="150" spans="1:24">
      <c r="A150" s="21"/>
      <c r="B150" s="114" t="s">
        <v>19</v>
      </c>
      <c r="C150" s="105"/>
      <c r="D150" s="3">
        <f t="shared" si="46"/>
        <v>2.5</v>
      </c>
      <c r="E150" s="69">
        <v>2928</v>
      </c>
      <c r="F150" s="11">
        <f t="shared" si="33"/>
        <v>0.17677669529663687</v>
      </c>
      <c r="G150" s="6">
        <f t="shared" si="34"/>
        <v>1.2946357510479121E-2</v>
      </c>
      <c r="H150" s="6">
        <f t="shared" si="35"/>
        <v>1.2946357510479121</v>
      </c>
      <c r="I150" s="6">
        <f t="shared" si="36"/>
        <v>3.1375462054084648</v>
      </c>
      <c r="J150" s="25"/>
      <c r="K150" s="21"/>
      <c r="L150" s="21"/>
      <c r="M150" s="41" t="str">
        <f t="shared" si="37"/>
        <v/>
      </c>
      <c r="N150" s="41" t="str">
        <f t="shared" si="38"/>
        <v/>
      </c>
      <c r="O150" s="41" t="str">
        <f t="shared" si="39"/>
        <v/>
      </c>
      <c r="P150" s="41" t="str">
        <f t="shared" si="40"/>
        <v/>
      </c>
      <c r="Q150" s="41" t="str">
        <f t="shared" si="41"/>
        <v/>
      </c>
      <c r="R150" s="41" t="str">
        <f t="shared" si="42"/>
        <v/>
      </c>
      <c r="S150" s="41" t="str">
        <f t="shared" si="43"/>
        <v/>
      </c>
      <c r="T150" s="41" t="str">
        <f t="shared" si="44"/>
        <v/>
      </c>
      <c r="U150" s="41" t="str">
        <f t="shared" si="45"/>
        <v/>
      </c>
      <c r="V150" s="21"/>
      <c r="W150" s="21"/>
      <c r="X150" s="21"/>
    </row>
    <row r="151" spans="1:24">
      <c r="A151" s="21"/>
      <c r="B151" s="114" t="s">
        <v>19</v>
      </c>
      <c r="C151" s="105"/>
      <c r="D151" s="3">
        <f t="shared" si="46"/>
        <v>3</v>
      </c>
      <c r="E151" s="69">
        <v>1184</v>
      </c>
      <c r="F151" s="11">
        <f t="shared" si="33"/>
        <v>0.125</v>
      </c>
      <c r="G151" s="6">
        <f t="shared" si="34"/>
        <v>5.2351391025981147E-3</v>
      </c>
      <c r="H151" s="6">
        <f t="shared" si="35"/>
        <v>0.52351391025981142</v>
      </c>
      <c r="I151" s="6">
        <f t="shared" si="36"/>
        <v>1.8429104543605526</v>
      </c>
      <c r="J151" s="25"/>
      <c r="K151" s="21"/>
      <c r="L151" s="21"/>
      <c r="M151" s="41" t="str">
        <f t="shared" si="37"/>
        <v/>
      </c>
      <c r="N151" s="41" t="str">
        <f t="shared" si="38"/>
        <v/>
      </c>
      <c r="O151" s="41" t="str">
        <f t="shared" si="39"/>
        <v/>
      </c>
      <c r="P151" s="41" t="str">
        <f t="shared" si="40"/>
        <v/>
      </c>
      <c r="Q151" s="41" t="str">
        <f t="shared" si="41"/>
        <v/>
      </c>
      <c r="R151" s="41" t="str">
        <f t="shared" si="42"/>
        <v/>
      </c>
      <c r="S151" s="41" t="str">
        <f t="shared" si="43"/>
        <v/>
      </c>
      <c r="T151" s="41" t="str">
        <f t="shared" si="44"/>
        <v/>
      </c>
      <c r="U151" s="41" t="str">
        <f t="shared" si="45"/>
        <v/>
      </c>
      <c r="V151" s="21"/>
      <c r="W151" s="21"/>
      <c r="X151" s="21"/>
    </row>
    <row r="152" spans="1:24">
      <c r="A152" s="21"/>
      <c r="B152" s="114" t="s">
        <v>48</v>
      </c>
      <c r="C152" s="105"/>
      <c r="D152" s="3">
        <f t="shared" si="46"/>
        <v>3.5</v>
      </c>
      <c r="E152" s="69">
        <v>1576</v>
      </c>
      <c r="F152" s="11">
        <f t="shared" si="33"/>
        <v>8.8388347648318447E-2</v>
      </c>
      <c r="G152" s="6">
        <f t="shared" si="34"/>
        <v>6.9683946162961393E-3</v>
      </c>
      <c r="H152" s="6">
        <f t="shared" si="35"/>
        <v>0.69683946162961397</v>
      </c>
      <c r="I152" s="6">
        <f t="shared" si="36"/>
        <v>1.3193965441007411</v>
      </c>
      <c r="J152" s="25"/>
      <c r="K152" s="21"/>
      <c r="L152" s="21"/>
      <c r="M152" s="41" t="str">
        <f t="shared" si="37"/>
        <v/>
      </c>
      <c r="N152" s="41" t="str">
        <f t="shared" si="38"/>
        <v/>
      </c>
      <c r="O152" s="41" t="str">
        <f t="shared" si="39"/>
        <v/>
      </c>
      <c r="P152" s="41" t="str">
        <f t="shared" si="40"/>
        <v/>
      </c>
      <c r="Q152" s="41" t="str">
        <f t="shared" si="41"/>
        <v/>
      </c>
      <c r="R152" s="41" t="str">
        <f t="shared" si="42"/>
        <v/>
      </c>
      <c r="S152" s="41" t="str">
        <f t="shared" si="43"/>
        <v/>
      </c>
      <c r="T152" s="41" t="str">
        <f t="shared" si="44"/>
        <v/>
      </c>
      <c r="U152" s="41" t="str">
        <f t="shared" si="45"/>
        <v/>
      </c>
      <c r="V152" s="21"/>
      <c r="W152" s="21"/>
      <c r="X152" s="21"/>
    </row>
    <row r="153" spans="1:24">
      <c r="A153" s="21"/>
      <c r="B153" s="114" t="s">
        <v>48</v>
      </c>
      <c r="C153" s="105"/>
      <c r="D153" s="3">
        <f t="shared" si="46"/>
        <v>4</v>
      </c>
      <c r="E153" s="69">
        <v>1136</v>
      </c>
      <c r="F153" s="11">
        <f t="shared" si="33"/>
        <v>6.25E-2</v>
      </c>
      <c r="G153" s="6">
        <f t="shared" si="34"/>
        <v>5.022903733573867E-3</v>
      </c>
      <c r="H153" s="6">
        <f t="shared" si="35"/>
        <v>0.50229037335738669</v>
      </c>
      <c r="I153" s="6">
        <f t="shared" si="36"/>
        <v>0.62255708247112718</v>
      </c>
      <c r="J153" s="25"/>
      <c r="K153" s="21"/>
      <c r="L153" s="21"/>
      <c r="M153" s="41" t="str">
        <f t="shared" si="37"/>
        <v/>
      </c>
      <c r="N153" s="41" t="str">
        <f t="shared" si="38"/>
        <v/>
      </c>
      <c r="O153" s="41" t="str">
        <f t="shared" si="39"/>
        <v/>
      </c>
      <c r="P153" s="41" t="str">
        <f t="shared" si="40"/>
        <v/>
      </c>
      <c r="Q153" s="41" t="str">
        <f t="shared" si="41"/>
        <v/>
      </c>
      <c r="R153" s="41" t="str">
        <f t="shared" si="42"/>
        <v/>
      </c>
      <c r="S153" s="41" t="str">
        <f t="shared" si="43"/>
        <v/>
      </c>
      <c r="T153" s="41" t="str">
        <f t="shared" si="44"/>
        <v/>
      </c>
      <c r="U153" s="41" t="str">
        <f t="shared" si="45"/>
        <v/>
      </c>
      <c r="V153" s="21"/>
      <c r="W153" s="21"/>
      <c r="X153" s="21"/>
    </row>
    <row r="154" spans="1:24">
      <c r="A154" s="21"/>
      <c r="B154" s="114" t="s">
        <v>20</v>
      </c>
      <c r="C154" s="105"/>
      <c r="D154" s="3">
        <f t="shared" si="46"/>
        <v>4.5</v>
      </c>
      <c r="E154" s="69">
        <v>272</v>
      </c>
      <c r="F154" s="11">
        <f t="shared" si="33"/>
        <v>4.4194173824159223E-2</v>
      </c>
      <c r="G154" s="6">
        <f t="shared" si="34"/>
        <v>1.2026670911374046E-3</v>
      </c>
      <c r="H154" s="6">
        <f t="shared" si="35"/>
        <v>0.12026670911374046</v>
      </c>
      <c r="I154" s="6">
        <f t="shared" si="36"/>
        <v>0.12026670911374046</v>
      </c>
      <c r="J154" s="25"/>
      <c r="K154" s="21"/>
      <c r="L154" s="21"/>
      <c r="M154" s="41" t="str">
        <f t="shared" si="37"/>
        <v/>
      </c>
      <c r="N154" s="41" t="str">
        <f t="shared" si="38"/>
        <v/>
      </c>
      <c r="O154" s="41" t="str">
        <f t="shared" si="39"/>
        <v/>
      </c>
      <c r="P154" s="41" t="str">
        <f t="shared" si="40"/>
        <v/>
      </c>
      <c r="Q154" s="41" t="str">
        <f t="shared" si="41"/>
        <v/>
      </c>
      <c r="R154" s="41" t="str">
        <f t="shared" si="42"/>
        <v/>
      </c>
      <c r="S154" s="41" t="str">
        <f t="shared" si="43"/>
        <v/>
      </c>
      <c r="T154" s="41" t="str">
        <f t="shared" si="44"/>
        <v/>
      </c>
      <c r="U154" s="41" t="str">
        <f t="shared" si="45"/>
        <v/>
      </c>
      <c r="V154" s="21"/>
      <c r="W154" s="21"/>
      <c r="X154" s="21"/>
    </row>
    <row r="155" spans="1:24">
      <c r="A155" s="21"/>
      <c r="B155" s="114" t="s">
        <v>20</v>
      </c>
      <c r="C155" s="105"/>
      <c r="D155" s="3">
        <f t="shared" si="46"/>
        <v>5</v>
      </c>
      <c r="E155" s="69">
        <v>0</v>
      </c>
      <c r="F155" s="11">
        <f t="shared" si="33"/>
        <v>3.125E-2</v>
      </c>
      <c r="G155" s="6">
        <f t="shared" si="34"/>
        <v>0</v>
      </c>
      <c r="H155" s="6">
        <f t="shared" si="35"/>
        <v>0</v>
      </c>
      <c r="I155" s="6">
        <f t="shared" si="36"/>
        <v>0</v>
      </c>
      <c r="J155" s="25"/>
      <c r="K155" s="21"/>
      <c r="L155" s="21"/>
      <c r="M155" s="41" t="str">
        <f t="shared" si="37"/>
        <v/>
      </c>
      <c r="N155" s="41" t="str">
        <f t="shared" si="38"/>
        <v/>
      </c>
      <c r="O155" s="41" t="str">
        <f t="shared" si="39"/>
        <v/>
      </c>
      <c r="P155" s="41" t="str">
        <f t="shared" si="40"/>
        <v/>
      </c>
      <c r="Q155" s="41" t="str">
        <f t="shared" si="41"/>
        <v/>
      </c>
      <c r="R155" s="41" t="str">
        <f t="shared" si="42"/>
        <v/>
      </c>
      <c r="S155" s="41" t="str">
        <f t="shared" si="43"/>
        <v/>
      </c>
      <c r="T155" s="41" t="str">
        <f t="shared" si="44"/>
        <v/>
      </c>
      <c r="U155" s="41" t="str">
        <f t="shared" si="45"/>
        <v/>
      </c>
      <c r="V155" s="21"/>
      <c r="W155" s="21"/>
      <c r="X155" s="21"/>
    </row>
    <row r="156" spans="1:24">
      <c r="A156" s="21"/>
      <c r="B156" s="114" t="s">
        <v>49</v>
      </c>
      <c r="C156" s="105"/>
      <c r="D156" s="3">
        <f t="shared" si="46"/>
        <v>5.5</v>
      </c>
      <c r="E156" s="69">
        <v>0</v>
      </c>
      <c r="F156" s="11">
        <f t="shared" si="33"/>
        <v>2.2097086912079608E-2</v>
      </c>
      <c r="G156" s="6">
        <f t="shared" si="34"/>
        <v>0</v>
      </c>
      <c r="H156" s="6">
        <f t="shared" si="35"/>
        <v>0</v>
      </c>
      <c r="I156" s="6">
        <f t="shared" si="36"/>
        <v>0</v>
      </c>
      <c r="J156" s="25"/>
      <c r="K156" s="21"/>
      <c r="L156" s="21"/>
      <c r="M156" s="41" t="str">
        <f t="shared" si="37"/>
        <v/>
      </c>
      <c r="N156" s="41" t="str">
        <f t="shared" si="38"/>
        <v/>
      </c>
      <c r="O156" s="41" t="str">
        <f t="shared" si="39"/>
        <v/>
      </c>
      <c r="P156" s="41" t="str">
        <f t="shared" si="40"/>
        <v/>
      </c>
      <c r="Q156" s="41" t="str">
        <f t="shared" si="41"/>
        <v/>
      </c>
      <c r="R156" s="41" t="str">
        <f t="shared" si="42"/>
        <v/>
      </c>
      <c r="S156" s="41" t="str">
        <f t="shared" si="43"/>
        <v/>
      </c>
      <c r="T156" s="41" t="str">
        <f t="shared" si="44"/>
        <v/>
      </c>
      <c r="U156" s="41" t="str">
        <f t="shared" si="45"/>
        <v/>
      </c>
      <c r="V156" s="21"/>
      <c r="W156" s="21"/>
      <c r="X156" s="21"/>
    </row>
    <row r="157" spans="1:24">
      <c r="A157" s="21"/>
      <c r="B157" s="114" t="s">
        <v>50</v>
      </c>
      <c r="C157" s="105"/>
      <c r="D157" s="3">
        <f t="shared" si="46"/>
        <v>6</v>
      </c>
      <c r="E157" s="69">
        <v>0</v>
      </c>
      <c r="F157" s="11">
        <f t="shared" si="33"/>
        <v>1.5625E-2</v>
      </c>
      <c r="G157" s="6">
        <f t="shared" si="34"/>
        <v>0</v>
      </c>
      <c r="H157" s="6">
        <f t="shared" si="35"/>
        <v>0</v>
      </c>
      <c r="I157" s="6">
        <f t="shared" si="36"/>
        <v>0</v>
      </c>
      <c r="J157" s="25"/>
      <c r="K157" s="21"/>
      <c r="L157" s="21"/>
      <c r="M157" s="41" t="str">
        <f t="shared" si="37"/>
        <v/>
      </c>
      <c r="N157" s="41" t="str">
        <f t="shared" si="38"/>
        <v/>
      </c>
      <c r="O157" s="41" t="str">
        <f t="shared" si="39"/>
        <v/>
      </c>
      <c r="P157" s="41" t="str">
        <f t="shared" si="40"/>
        <v/>
      </c>
      <c r="Q157" s="41" t="str">
        <f t="shared" si="41"/>
        <v/>
      </c>
      <c r="R157" s="41" t="str">
        <f t="shared" si="42"/>
        <v/>
      </c>
      <c r="S157" s="41" t="str">
        <f t="shared" si="43"/>
        <v/>
      </c>
      <c r="T157" s="41" t="str">
        <f t="shared" si="44"/>
        <v/>
      </c>
      <c r="U157" s="41" t="str">
        <f t="shared" si="45"/>
        <v/>
      </c>
      <c r="V157" s="21"/>
      <c r="W157" s="21"/>
      <c r="X157" s="21"/>
    </row>
    <row r="158" spans="1:24">
      <c r="A158" s="21"/>
      <c r="B158" s="114" t="s">
        <v>21</v>
      </c>
      <c r="C158" s="105"/>
      <c r="D158" s="3">
        <f t="shared" si="46"/>
        <v>6.5</v>
      </c>
      <c r="E158" s="69">
        <v>0</v>
      </c>
      <c r="F158" s="11">
        <f t="shared" si="33"/>
        <v>1.1048543456039808E-2</v>
      </c>
      <c r="G158" s="6">
        <f t="shared" si="34"/>
        <v>0</v>
      </c>
      <c r="H158" s="6">
        <f t="shared" si="35"/>
        <v>0</v>
      </c>
      <c r="I158" s="6">
        <f t="shared" si="36"/>
        <v>0</v>
      </c>
      <c r="J158" s="25"/>
      <c r="K158" s="21"/>
      <c r="L158" s="21"/>
      <c r="M158" s="41" t="str">
        <f t="shared" si="37"/>
        <v/>
      </c>
      <c r="N158" s="41" t="str">
        <f t="shared" si="38"/>
        <v/>
      </c>
      <c r="O158" s="41" t="str">
        <f t="shared" si="39"/>
        <v/>
      </c>
      <c r="P158" s="41" t="str">
        <f t="shared" si="40"/>
        <v/>
      </c>
      <c r="Q158" s="41" t="str">
        <f t="shared" si="41"/>
        <v/>
      </c>
      <c r="R158" s="41" t="str">
        <f t="shared" si="42"/>
        <v/>
      </c>
      <c r="S158" s="41" t="str">
        <f t="shared" si="43"/>
        <v/>
      </c>
      <c r="T158" s="41" t="str">
        <f t="shared" si="44"/>
        <v/>
      </c>
      <c r="U158" s="41" t="str">
        <f t="shared" si="45"/>
        <v/>
      </c>
      <c r="V158" s="21"/>
      <c r="W158" s="21"/>
      <c r="X158" s="21"/>
    </row>
    <row r="159" spans="1:24">
      <c r="A159" s="21"/>
      <c r="B159" s="114" t="s">
        <v>21</v>
      </c>
      <c r="C159" s="105"/>
      <c r="D159" s="3">
        <f t="shared" si="46"/>
        <v>7</v>
      </c>
      <c r="E159" s="69">
        <v>0</v>
      </c>
      <c r="F159" s="11">
        <f t="shared" si="33"/>
        <v>7.8125E-3</v>
      </c>
      <c r="G159" s="6">
        <f t="shared" si="34"/>
        <v>0</v>
      </c>
      <c r="H159" s="6">
        <f t="shared" si="35"/>
        <v>0</v>
      </c>
      <c r="I159" s="6">
        <f t="shared" si="36"/>
        <v>0</v>
      </c>
      <c r="J159" s="21"/>
      <c r="K159" s="21"/>
      <c r="L159" s="21"/>
      <c r="M159" s="41" t="str">
        <f t="shared" si="37"/>
        <v/>
      </c>
      <c r="N159" s="41" t="str">
        <f t="shared" si="38"/>
        <v/>
      </c>
      <c r="O159" s="41" t="str">
        <f t="shared" si="39"/>
        <v/>
      </c>
      <c r="P159" s="41" t="str">
        <f t="shared" si="40"/>
        <v/>
      </c>
      <c r="Q159" s="41" t="str">
        <f t="shared" si="41"/>
        <v/>
      </c>
      <c r="R159" s="41" t="str">
        <f t="shared" si="42"/>
        <v/>
      </c>
      <c r="S159" s="41" t="str">
        <f t="shared" si="43"/>
        <v/>
      </c>
      <c r="T159" s="41" t="str">
        <f t="shared" si="44"/>
        <v/>
      </c>
      <c r="U159" s="41" t="str">
        <f t="shared" si="45"/>
        <v/>
      </c>
      <c r="V159" s="21"/>
      <c r="W159" s="21"/>
      <c r="X159" s="21"/>
    </row>
    <row r="160" spans="1:24">
      <c r="A160" s="21"/>
      <c r="B160" s="114" t="s">
        <v>51</v>
      </c>
      <c r="C160" s="105"/>
      <c r="D160" s="3">
        <f t="shared" si="46"/>
        <v>7.5</v>
      </c>
      <c r="E160" s="69">
        <v>0</v>
      </c>
      <c r="F160" s="11">
        <f t="shared" si="33"/>
        <v>5.5242717280199038E-3</v>
      </c>
      <c r="G160" s="6">
        <f t="shared" si="34"/>
        <v>0</v>
      </c>
      <c r="H160" s="6">
        <f t="shared" si="35"/>
        <v>0</v>
      </c>
      <c r="I160" s="6">
        <f t="shared" si="36"/>
        <v>0</v>
      </c>
      <c r="J160" s="21"/>
      <c r="K160" s="21"/>
      <c r="L160" s="21"/>
      <c r="M160" s="41" t="str">
        <f t="shared" si="37"/>
        <v/>
      </c>
      <c r="N160" s="41" t="str">
        <f t="shared" si="38"/>
        <v/>
      </c>
      <c r="O160" s="41" t="str">
        <f t="shared" si="39"/>
        <v/>
      </c>
      <c r="P160" s="41" t="str">
        <f t="shared" si="40"/>
        <v/>
      </c>
      <c r="Q160" s="41" t="str">
        <f t="shared" si="41"/>
        <v/>
      </c>
      <c r="R160" s="41" t="str">
        <f t="shared" si="42"/>
        <v/>
      </c>
      <c r="S160" s="41" t="str">
        <f t="shared" si="43"/>
        <v/>
      </c>
      <c r="T160" s="41" t="str">
        <f t="shared" si="44"/>
        <v/>
      </c>
      <c r="U160" s="41" t="str">
        <f t="shared" si="45"/>
        <v/>
      </c>
      <c r="V160" s="21"/>
      <c r="W160" s="21"/>
      <c r="X160" s="21"/>
    </row>
    <row r="161" spans="1:24">
      <c r="A161" s="21"/>
      <c r="B161" s="114" t="s">
        <v>51</v>
      </c>
      <c r="C161" s="105"/>
      <c r="D161" s="3">
        <f t="shared" si="46"/>
        <v>8</v>
      </c>
      <c r="E161" s="69">
        <v>0</v>
      </c>
      <c r="F161" s="11">
        <f t="shared" si="33"/>
        <v>3.90625E-3</v>
      </c>
      <c r="G161" s="6">
        <f t="shared" si="34"/>
        <v>0</v>
      </c>
      <c r="H161" s="6">
        <f t="shared" si="35"/>
        <v>0</v>
      </c>
      <c r="I161" s="6">
        <f t="shared" si="36"/>
        <v>0</v>
      </c>
      <c r="J161" s="21"/>
      <c r="K161" s="21"/>
      <c r="L161" s="21"/>
      <c r="M161" s="41" t="str">
        <f t="shared" si="37"/>
        <v/>
      </c>
      <c r="N161" s="41" t="str">
        <f t="shared" si="38"/>
        <v/>
      </c>
      <c r="O161" s="41" t="str">
        <f t="shared" si="39"/>
        <v/>
      </c>
      <c r="P161" s="41" t="str">
        <f t="shared" si="40"/>
        <v/>
      </c>
      <c r="Q161" s="41" t="str">
        <f t="shared" si="41"/>
        <v/>
      </c>
      <c r="R161" s="41" t="str">
        <f t="shared" si="42"/>
        <v/>
      </c>
      <c r="S161" s="41" t="str">
        <f t="shared" si="43"/>
        <v/>
      </c>
      <c r="T161" s="41" t="str">
        <f t="shared" si="44"/>
        <v/>
      </c>
      <c r="U161" s="41" t="str">
        <f t="shared" si="45"/>
        <v/>
      </c>
      <c r="V161" s="21"/>
      <c r="W161" s="21"/>
      <c r="X161" s="21"/>
    </row>
    <row r="162" spans="1:24">
      <c r="A162" s="21"/>
      <c r="B162" s="114" t="s">
        <v>22</v>
      </c>
      <c r="C162" s="105"/>
      <c r="D162" s="3">
        <f t="shared" si="46"/>
        <v>8.5</v>
      </c>
      <c r="E162" s="69">
        <v>0</v>
      </c>
      <c r="F162" s="11">
        <f t="shared" si="33"/>
        <v>2.7621358640099515E-3</v>
      </c>
      <c r="G162" s="6">
        <f t="shared" si="34"/>
        <v>0</v>
      </c>
      <c r="H162" s="6">
        <f t="shared" si="35"/>
        <v>0</v>
      </c>
      <c r="I162" s="6">
        <f t="shared" si="36"/>
        <v>0</v>
      </c>
      <c r="J162" s="21"/>
      <c r="K162" s="21"/>
      <c r="L162" s="21"/>
      <c r="M162" s="41" t="str">
        <f t="shared" si="37"/>
        <v/>
      </c>
      <c r="N162" s="41" t="str">
        <f t="shared" si="38"/>
        <v/>
      </c>
      <c r="O162" s="41" t="str">
        <f t="shared" si="39"/>
        <v/>
      </c>
      <c r="P162" s="41" t="str">
        <f t="shared" si="40"/>
        <v/>
      </c>
      <c r="Q162" s="41" t="str">
        <f t="shared" si="41"/>
        <v/>
      </c>
      <c r="R162" s="41" t="str">
        <f t="shared" si="42"/>
        <v/>
      </c>
      <c r="S162" s="41" t="str">
        <f t="shared" si="43"/>
        <v/>
      </c>
      <c r="T162" s="41" t="str">
        <f t="shared" si="44"/>
        <v/>
      </c>
      <c r="U162" s="41" t="str">
        <f t="shared" si="45"/>
        <v/>
      </c>
      <c r="V162" s="21"/>
      <c r="W162" s="21"/>
      <c r="X162" s="21"/>
    </row>
    <row r="163" spans="1:24">
      <c r="A163" s="21"/>
      <c r="B163" s="114" t="s">
        <v>22</v>
      </c>
      <c r="C163" s="105"/>
      <c r="D163" s="3">
        <f t="shared" si="46"/>
        <v>9</v>
      </c>
      <c r="E163" s="69">
        <v>0</v>
      </c>
      <c r="F163" s="11">
        <f t="shared" si="33"/>
        <v>1.953125E-3</v>
      </c>
      <c r="G163" s="6">
        <f t="shared" si="34"/>
        <v>0</v>
      </c>
      <c r="H163" s="6">
        <f t="shared" si="35"/>
        <v>0</v>
      </c>
      <c r="I163" s="6">
        <f t="shared" si="36"/>
        <v>0</v>
      </c>
      <c r="J163" s="21"/>
      <c r="K163" s="21"/>
      <c r="L163" s="21"/>
      <c r="M163" s="41" t="str">
        <f t="shared" si="37"/>
        <v/>
      </c>
      <c r="N163" s="41" t="str">
        <f t="shared" si="38"/>
        <v/>
      </c>
      <c r="O163" s="41" t="str">
        <f t="shared" si="39"/>
        <v/>
      </c>
      <c r="P163" s="41" t="str">
        <f t="shared" si="40"/>
        <v/>
      </c>
      <c r="Q163" s="41" t="str">
        <f t="shared" si="41"/>
        <v/>
      </c>
      <c r="R163" s="41" t="str">
        <f t="shared" si="42"/>
        <v/>
      </c>
      <c r="S163" s="41" t="str">
        <f t="shared" si="43"/>
        <v/>
      </c>
      <c r="T163" s="41" t="str">
        <f t="shared" si="44"/>
        <v/>
      </c>
      <c r="U163" s="41" t="str">
        <f t="shared" si="45"/>
        <v/>
      </c>
      <c r="V163" s="21"/>
      <c r="W163" s="21"/>
      <c r="X163" s="21"/>
    </row>
    <row r="164" spans="1:24">
      <c r="A164" s="21"/>
      <c r="B164" s="114" t="s">
        <v>52</v>
      </c>
      <c r="C164" s="105"/>
      <c r="D164" s="3">
        <f t="shared" si="46"/>
        <v>9.5</v>
      </c>
      <c r="E164" s="69">
        <v>0</v>
      </c>
      <c r="F164" s="11">
        <f t="shared" si="33"/>
        <v>1.3810679320049757E-3</v>
      </c>
      <c r="G164" s="6">
        <f t="shared" si="34"/>
        <v>0</v>
      </c>
      <c r="H164" s="6">
        <f t="shared" si="35"/>
        <v>0</v>
      </c>
      <c r="I164" s="6">
        <f t="shared" si="36"/>
        <v>0</v>
      </c>
      <c r="J164" s="21"/>
      <c r="K164" s="21"/>
      <c r="L164" s="21"/>
      <c r="M164" s="41" t="str">
        <f t="shared" si="37"/>
        <v/>
      </c>
      <c r="N164" s="41" t="str">
        <f t="shared" si="38"/>
        <v/>
      </c>
      <c r="O164" s="41" t="str">
        <f t="shared" si="39"/>
        <v/>
      </c>
      <c r="P164" s="41" t="str">
        <f t="shared" si="40"/>
        <v/>
      </c>
      <c r="Q164" s="41" t="str">
        <f t="shared" si="41"/>
        <v/>
      </c>
      <c r="R164" s="41" t="str">
        <f t="shared" si="42"/>
        <v/>
      </c>
      <c r="S164" s="41" t="str">
        <f t="shared" si="43"/>
        <v/>
      </c>
      <c r="T164" s="41" t="str">
        <f t="shared" si="44"/>
        <v/>
      </c>
      <c r="U164" s="41" t="str">
        <f t="shared" si="45"/>
        <v/>
      </c>
      <c r="V164" s="21"/>
      <c r="W164" s="21"/>
      <c r="X164" s="21"/>
    </row>
    <row r="165" spans="1:24">
      <c r="A165" s="21"/>
      <c r="B165" s="114" t="s">
        <v>52</v>
      </c>
      <c r="C165" s="105"/>
      <c r="D165" s="3">
        <f t="shared" si="46"/>
        <v>10</v>
      </c>
      <c r="E165" s="69">
        <v>0</v>
      </c>
      <c r="F165" s="11">
        <f t="shared" si="33"/>
        <v>9.765625E-4</v>
      </c>
      <c r="G165" s="6">
        <f t="shared" si="34"/>
        <v>0</v>
      </c>
      <c r="H165" s="6">
        <f t="shared" si="35"/>
        <v>0</v>
      </c>
      <c r="I165" s="6">
        <f>H166+H165</f>
        <v>0</v>
      </c>
      <c r="J165" s="21"/>
      <c r="K165" s="21"/>
      <c r="L165" s="21"/>
      <c r="M165" s="41" t="str">
        <f t="shared" si="37"/>
        <v/>
      </c>
      <c r="N165" s="41" t="str">
        <f t="shared" si="38"/>
        <v/>
      </c>
      <c r="O165" s="41" t="str">
        <f t="shared" si="39"/>
        <v/>
      </c>
      <c r="P165" s="41" t="str">
        <f t="shared" si="40"/>
        <v/>
      </c>
      <c r="Q165" s="41" t="str">
        <f t="shared" si="41"/>
        <v/>
      </c>
      <c r="R165" s="41" t="str">
        <f t="shared" si="42"/>
        <v/>
      </c>
      <c r="S165" s="41" t="str">
        <f t="shared" si="43"/>
        <v/>
      </c>
      <c r="T165" s="41" t="str">
        <f t="shared" si="44"/>
        <v/>
      </c>
      <c r="U165" s="41" t="str">
        <f t="shared" si="45"/>
        <v/>
      </c>
      <c r="V165" s="21"/>
      <c r="W165" s="21"/>
      <c r="X165" s="21"/>
    </row>
    <row r="166" spans="1:24">
      <c r="A166" s="21"/>
      <c r="B166" s="21"/>
      <c r="C166" s="21"/>
      <c r="D166" s="21"/>
      <c r="E166" s="21"/>
      <c r="F166" s="21"/>
      <c r="G166" s="26"/>
      <c r="H166" s="21"/>
      <c r="I166" s="21"/>
      <c r="J166" s="21"/>
      <c r="K166" s="21"/>
      <c r="L166" s="21"/>
      <c r="M166" s="40">
        <f>SUM(M125:M165)</f>
        <v>-7.3241607142857141</v>
      </c>
      <c r="N166" s="40">
        <f t="shared" ref="N166:U166" si="47">SUM(N125:N165)</f>
        <v>-7.1222285714285709</v>
      </c>
      <c r="O166" s="40">
        <f t="shared" si="47"/>
        <v>-6.8467045454545454</v>
      </c>
      <c r="P166" s="40">
        <f t="shared" si="47"/>
        <v>-6.0508710155670862</v>
      </c>
      <c r="Q166" s="40">
        <f t="shared" si="47"/>
        <v>-5.5958333333333332</v>
      </c>
      <c r="R166" s="40">
        <f t="shared" si="47"/>
        <v>-5.1400577910958898</v>
      </c>
      <c r="S166" s="40">
        <f t="shared" si="47"/>
        <v>-3.5213591405184168</v>
      </c>
      <c r="T166" s="40">
        <f t="shared" si="47"/>
        <v>-2.0401911589008357</v>
      </c>
      <c r="U166" s="40">
        <f t="shared" si="47"/>
        <v>0.87481060606060801</v>
      </c>
      <c r="V166" s="21"/>
      <c r="W166" s="21"/>
      <c r="X166" s="21"/>
    </row>
    <row r="167" spans="1:24">
      <c r="A167" s="21"/>
      <c r="B167" s="21"/>
      <c r="C167" s="21"/>
      <c r="D167" s="21"/>
      <c r="E167" s="21">
        <f>SUM(E125:E165)</f>
        <v>226164</v>
      </c>
      <c r="F167" s="21"/>
      <c r="G167" s="26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</row>
    <row r="168" spans="1:24" ht="13" hidden="1">
      <c r="A168" s="21"/>
      <c r="B168" s="21"/>
      <c r="C168" s="27" t="s">
        <v>7</v>
      </c>
      <c r="D168" s="28" t="s">
        <v>11</v>
      </c>
      <c r="E168" s="29"/>
      <c r="F168" s="30" t="s">
        <v>12</v>
      </c>
      <c r="G168" s="31"/>
      <c r="H168" s="31"/>
      <c r="I168" s="32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</row>
    <row r="169" spans="1:24" hidden="1">
      <c r="A169" s="21"/>
      <c r="B169" s="21"/>
      <c r="C169" s="33">
        <v>-10</v>
      </c>
      <c r="D169" s="5">
        <f>(-10.5+C169)/2</f>
        <v>-10.25</v>
      </c>
      <c r="E169" s="10"/>
      <c r="F169" s="4">
        <f t="shared" ref="F169:F199" si="48">D169*G39</f>
        <v>0</v>
      </c>
      <c r="G169" s="34">
        <f t="shared" ref="G169:G199" si="49">G39*((D169-$F$200)^2)</f>
        <v>0</v>
      </c>
      <c r="H169" s="34">
        <f t="shared" ref="H169:H199" si="50">G39*((D169-$F$200)^3)</f>
        <v>0</v>
      </c>
      <c r="I169" s="35">
        <f t="shared" ref="I169:I199" si="51">G39*((D169-$F$200)^4)</f>
        <v>0</v>
      </c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</row>
    <row r="170" spans="1:24" hidden="1">
      <c r="A170" s="21"/>
      <c r="B170" s="21"/>
      <c r="C170" s="33">
        <f t="shared" ref="C170:C199" si="52">C169+0.5</f>
        <v>-9.5</v>
      </c>
      <c r="D170" s="5">
        <f>(C169+C170)/2</f>
        <v>-9.75</v>
      </c>
      <c r="E170" s="7"/>
      <c r="F170" s="4">
        <f t="shared" si="48"/>
        <v>0</v>
      </c>
      <c r="G170" s="34">
        <f t="shared" si="49"/>
        <v>0</v>
      </c>
      <c r="H170" s="34">
        <f t="shared" si="50"/>
        <v>0</v>
      </c>
      <c r="I170" s="35">
        <f t="shared" si="51"/>
        <v>0</v>
      </c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</row>
    <row r="171" spans="1:24" hidden="1">
      <c r="A171" s="21"/>
      <c r="B171" s="21"/>
      <c r="C171" s="33">
        <f t="shared" si="52"/>
        <v>-9</v>
      </c>
      <c r="D171" s="5">
        <f>(C170+C171)/2</f>
        <v>-9.25</v>
      </c>
      <c r="E171" s="7"/>
      <c r="F171" s="4">
        <f t="shared" si="48"/>
        <v>0</v>
      </c>
      <c r="G171" s="34">
        <f t="shared" si="49"/>
        <v>0</v>
      </c>
      <c r="H171" s="34">
        <f t="shared" si="50"/>
        <v>0</v>
      </c>
      <c r="I171" s="35">
        <f t="shared" si="51"/>
        <v>0</v>
      </c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</row>
    <row r="172" spans="1:24" hidden="1">
      <c r="A172" s="21"/>
      <c r="B172" s="21"/>
      <c r="C172" s="33">
        <f t="shared" si="52"/>
        <v>-8.5</v>
      </c>
      <c r="D172" s="5">
        <f t="shared" ref="D172:D199" si="53">(C171+C172)/2</f>
        <v>-8.75</v>
      </c>
      <c r="E172" s="7"/>
      <c r="F172" s="4">
        <f t="shared" si="48"/>
        <v>0</v>
      </c>
      <c r="G172" s="34">
        <f t="shared" si="49"/>
        <v>0</v>
      </c>
      <c r="H172" s="34">
        <f t="shared" si="50"/>
        <v>0</v>
      </c>
      <c r="I172" s="35">
        <f t="shared" si="51"/>
        <v>0</v>
      </c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</row>
    <row r="173" spans="1:24" hidden="1">
      <c r="A173" s="21"/>
      <c r="B173" s="21"/>
      <c r="C173" s="33">
        <f t="shared" si="52"/>
        <v>-8</v>
      </c>
      <c r="D173" s="5">
        <f t="shared" si="53"/>
        <v>-8.25</v>
      </c>
      <c r="E173" s="7"/>
      <c r="F173" s="4">
        <f t="shared" si="48"/>
        <v>0</v>
      </c>
      <c r="G173" s="34">
        <f t="shared" si="49"/>
        <v>0</v>
      </c>
      <c r="H173" s="34">
        <f t="shared" si="50"/>
        <v>0</v>
      </c>
      <c r="I173" s="35">
        <f t="shared" si="51"/>
        <v>0</v>
      </c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</row>
    <row r="174" spans="1:24" hidden="1">
      <c r="A174" s="21"/>
      <c r="B174" s="21"/>
      <c r="C174" s="33">
        <f t="shared" si="52"/>
        <v>-7.5</v>
      </c>
      <c r="D174" s="5">
        <f t="shared" si="53"/>
        <v>-7.75</v>
      </c>
      <c r="E174" s="7"/>
      <c r="F174" s="4">
        <f t="shared" si="48"/>
        <v>-0.18504271236801612</v>
      </c>
      <c r="G174" s="34">
        <f t="shared" si="49"/>
        <v>0.15308039896238973</v>
      </c>
      <c r="H174" s="34">
        <f t="shared" si="50"/>
        <v>-0.38760934274605174</v>
      </c>
      <c r="I174" s="35">
        <f t="shared" si="51"/>
        <v>0.98145160061242609</v>
      </c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</row>
    <row r="175" spans="1:24" hidden="1">
      <c r="A175" s="21"/>
      <c r="B175" s="21"/>
      <c r="C175" s="33">
        <f t="shared" si="52"/>
        <v>-7</v>
      </c>
      <c r="D175" s="5">
        <f t="shared" si="53"/>
        <v>-7.25</v>
      </c>
      <c r="E175" s="7"/>
      <c r="F175" s="4">
        <f t="shared" si="48"/>
        <v>-0.70538825308312947</v>
      </c>
      <c r="G175" s="34">
        <f t="shared" si="49"/>
        <v>0.40175835002452848</v>
      </c>
      <c r="H175" s="34">
        <f t="shared" si="50"/>
        <v>-0.81639861529455193</v>
      </c>
      <c r="I175" s="35">
        <f t="shared" si="51"/>
        <v>1.6589741047427382</v>
      </c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</row>
    <row r="176" spans="1:24" hidden="1">
      <c r="A176" s="21"/>
      <c r="B176" s="21"/>
      <c r="C176" s="33">
        <f t="shared" si="52"/>
        <v>-6.5</v>
      </c>
      <c r="D176" s="5">
        <f t="shared" si="53"/>
        <v>-6.75</v>
      </c>
      <c r="E176" s="7"/>
      <c r="F176" s="4">
        <f t="shared" si="48"/>
        <v>-1.014583022990907</v>
      </c>
      <c r="G176" s="34">
        <f t="shared" si="49"/>
        <v>0.35280728381603366</v>
      </c>
      <c r="H176" s="34">
        <f t="shared" si="50"/>
        <v>-0.54052328184019338</v>
      </c>
      <c r="I176" s="35">
        <f t="shared" si="51"/>
        <v>0.82811617450516861</v>
      </c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</row>
    <row r="177" spans="1:24" hidden="1">
      <c r="A177" s="21"/>
      <c r="B177" s="21"/>
      <c r="C177" s="33">
        <f t="shared" si="52"/>
        <v>-6</v>
      </c>
      <c r="D177" s="5">
        <f t="shared" si="53"/>
        <v>-6.25</v>
      </c>
      <c r="E177" s="7"/>
      <c r="F177" s="4">
        <f t="shared" si="48"/>
        <v>-1.0618921127253973</v>
      </c>
      <c r="G177" s="34">
        <f t="shared" si="49"/>
        <v>0.18097288154809366</v>
      </c>
      <c r="H177" s="34">
        <f t="shared" si="50"/>
        <v>-0.1867755669725365</v>
      </c>
      <c r="I177" s="35">
        <f t="shared" si="51"/>
        <v>0.19276430877098971</v>
      </c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</row>
    <row r="178" spans="1:24" hidden="1">
      <c r="A178" s="21"/>
      <c r="B178" s="21"/>
      <c r="C178" s="33">
        <f t="shared" si="52"/>
        <v>-5.5</v>
      </c>
      <c r="D178" s="5">
        <f t="shared" si="53"/>
        <v>-5.75</v>
      </c>
      <c r="E178" s="7"/>
      <c r="F178" s="4">
        <f t="shared" si="48"/>
        <v>-0.94142029085569701</v>
      </c>
      <c r="G178" s="34">
        <f t="shared" si="49"/>
        <v>4.6349301983502941E-2</v>
      </c>
      <c r="H178" s="34">
        <f t="shared" si="50"/>
        <v>-2.466078757062503E-2</v>
      </c>
      <c r="I178" s="35">
        <f t="shared" si="51"/>
        <v>1.3121113319461718E-2</v>
      </c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</row>
    <row r="179" spans="1:24" hidden="1">
      <c r="A179" s="21"/>
      <c r="B179" s="21"/>
      <c r="C179" s="33">
        <f t="shared" si="52"/>
        <v>-5</v>
      </c>
      <c r="D179" s="5">
        <f t="shared" si="53"/>
        <v>-5.25</v>
      </c>
      <c r="E179" s="7"/>
      <c r="F179" s="4">
        <f t="shared" si="48"/>
        <v>-0.59171587189775054</v>
      </c>
      <c r="G179" s="34">
        <f t="shared" si="49"/>
        <v>1.1587372452386136E-4</v>
      </c>
      <c r="H179" s="34">
        <f t="shared" si="50"/>
        <v>-3.7153565032440132E-6</v>
      </c>
      <c r="I179" s="35">
        <f t="shared" si="51"/>
        <v>1.1912859453615828E-7</v>
      </c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</row>
    <row r="180" spans="1:24" hidden="1">
      <c r="A180" s="21"/>
      <c r="B180" s="21"/>
      <c r="C180" s="33">
        <f t="shared" si="52"/>
        <v>-4.5</v>
      </c>
      <c r="D180" s="5">
        <f t="shared" si="53"/>
        <v>-4.75</v>
      </c>
      <c r="E180" s="7"/>
      <c r="F180" s="4">
        <f t="shared" si="48"/>
        <v>-0.30054113729001342</v>
      </c>
      <c r="G180" s="34">
        <f t="shared" si="49"/>
        <v>1.3854266277325828E-2</v>
      </c>
      <c r="H180" s="34">
        <f t="shared" si="50"/>
        <v>6.4829121686142896E-3</v>
      </c>
      <c r="I180" s="35">
        <f t="shared" si="51"/>
        <v>3.03358902916074E-3</v>
      </c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</row>
    <row r="181" spans="1:24" hidden="1">
      <c r="A181" s="21"/>
      <c r="B181" s="21"/>
      <c r="C181" s="33">
        <f t="shared" si="52"/>
        <v>-4</v>
      </c>
      <c r="D181" s="5">
        <f t="shared" si="53"/>
        <v>-4.25</v>
      </c>
      <c r="E181" s="7"/>
      <c r="F181" s="4">
        <f t="shared" si="48"/>
        <v>-0.14248994638540891</v>
      </c>
      <c r="G181" s="34">
        <f t="shared" si="49"/>
        <v>3.1411503366820907E-2</v>
      </c>
      <c r="H181" s="34">
        <f t="shared" si="50"/>
        <v>3.0404329964997989E-2</v>
      </c>
      <c r="I181" s="35">
        <f t="shared" si="51"/>
        <v>2.9429450409461044E-2</v>
      </c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</row>
    <row r="182" spans="1:24" hidden="1">
      <c r="A182" s="21"/>
      <c r="B182" s="21"/>
      <c r="C182" s="33">
        <f t="shared" si="52"/>
        <v>-3.5</v>
      </c>
      <c r="D182" s="5">
        <f t="shared" si="53"/>
        <v>-3.75</v>
      </c>
      <c r="E182" s="7"/>
      <c r="F182" s="4">
        <f t="shared" si="48"/>
        <v>-0.19137258784845948</v>
      </c>
      <c r="G182" s="34">
        <f t="shared" si="49"/>
        <v>0.10996710694701445</v>
      </c>
      <c r="H182" s="34">
        <f t="shared" si="50"/>
        <v>0.16142469275513965</v>
      </c>
      <c r="I182" s="35">
        <f t="shared" si="51"/>
        <v>0.23696114369587581</v>
      </c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</row>
    <row r="183" spans="1:24" hidden="1">
      <c r="A183" s="21"/>
      <c r="B183" s="21"/>
      <c r="C183" s="33">
        <f t="shared" si="52"/>
        <v>-3</v>
      </c>
      <c r="D183" s="5">
        <f t="shared" si="53"/>
        <v>-3.25</v>
      </c>
      <c r="E183" s="7"/>
      <c r="F183" s="4">
        <f t="shared" si="48"/>
        <v>-7.8452706108256762E-2</v>
      </c>
      <c r="G183" s="34">
        <f t="shared" si="49"/>
        <v>9.3486000294767779E-2</v>
      </c>
      <c r="H183" s="34">
        <f t="shared" si="50"/>
        <v>0.18397448048232684</v>
      </c>
      <c r="I183" s="35">
        <f t="shared" si="51"/>
        <v>0.3620500327537961</v>
      </c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</row>
    <row r="184" spans="1:24" hidden="1">
      <c r="A184" s="21"/>
      <c r="B184" s="21"/>
      <c r="C184" s="33">
        <f t="shared" si="52"/>
        <v>-2.5</v>
      </c>
      <c r="D184" s="5">
        <f t="shared" si="53"/>
        <v>-2.75</v>
      </c>
      <c r="E184" s="7"/>
      <c r="F184" s="4">
        <f t="shared" si="48"/>
        <v>-4.5649641142403496E-2</v>
      </c>
      <c r="G184" s="34">
        <f t="shared" si="49"/>
        <v>0.1011049728147974</v>
      </c>
      <c r="H184" s="34">
        <f t="shared" si="50"/>
        <v>0.24952061841788942</v>
      </c>
      <c r="I184" s="35">
        <f t="shared" si="51"/>
        <v>0.61580095698847481</v>
      </c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</row>
    <row r="185" spans="1:24" hidden="1">
      <c r="A185" s="21"/>
      <c r="B185" s="21"/>
      <c r="C185" s="33">
        <f t="shared" si="52"/>
        <v>-2</v>
      </c>
      <c r="D185" s="5">
        <f t="shared" si="53"/>
        <v>-2.25</v>
      </c>
      <c r="E185" s="7"/>
      <c r="F185" s="4">
        <f t="shared" si="48"/>
        <v>-3.3307688226242901E-2</v>
      </c>
      <c r="G185" s="34">
        <f t="shared" si="49"/>
        <v>0.13039804583026424</v>
      </c>
      <c r="H185" s="34">
        <f t="shared" si="50"/>
        <v>0.38701307548060404</v>
      </c>
      <c r="I185" s="35">
        <f t="shared" si="51"/>
        <v>1.1486301013124025</v>
      </c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</row>
    <row r="186" spans="1:24" hidden="1">
      <c r="A186" s="21"/>
      <c r="B186" s="21"/>
      <c r="C186" s="33">
        <f t="shared" si="52"/>
        <v>-1.5</v>
      </c>
      <c r="D186" s="5">
        <f t="shared" si="53"/>
        <v>-1.75</v>
      </c>
      <c r="E186" s="7"/>
      <c r="F186" s="4">
        <f t="shared" si="48"/>
        <v>-7.9544047682212904E-3</v>
      </c>
      <c r="G186" s="34">
        <f t="shared" si="49"/>
        <v>5.4665311399730569E-2</v>
      </c>
      <c r="H186" s="34">
        <f t="shared" si="50"/>
        <v>0.18957581012913574</v>
      </c>
      <c r="I186" s="35">
        <f t="shared" si="51"/>
        <v>0.65743680710643992</v>
      </c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</row>
    <row r="187" spans="1:24" hidden="1">
      <c r="A187" s="21"/>
      <c r="B187" s="21"/>
      <c r="C187" s="33">
        <f t="shared" si="52"/>
        <v>-1</v>
      </c>
      <c r="D187" s="5">
        <f t="shared" si="53"/>
        <v>-1.25</v>
      </c>
      <c r="E187" s="7"/>
      <c r="F187" s="4">
        <f t="shared" si="48"/>
        <v>-8.157796996869528E-3</v>
      </c>
      <c r="G187" s="34">
        <f t="shared" si="49"/>
        <v>0.1027524612403031</v>
      </c>
      <c r="H187" s="34">
        <f t="shared" si="50"/>
        <v>0.4077152065376855</v>
      </c>
      <c r="I187" s="35">
        <f t="shared" si="51"/>
        <v>1.6177879112141953</v>
      </c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</row>
    <row r="188" spans="1:24" hidden="1">
      <c r="A188" s="21"/>
      <c r="B188" s="21"/>
      <c r="C188" s="33">
        <f t="shared" si="52"/>
        <v>-0.5</v>
      </c>
      <c r="D188" s="5">
        <f t="shared" si="53"/>
        <v>-0.75</v>
      </c>
      <c r="E188" s="7"/>
      <c r="F188" s="4">
        <f t="shared" si="48"/>
        <v>-3.4620894572080438E-3</v>
      </c>
      <c r="G188" s="34">
        <f t="shared" si="49"/>
        <v>9.2149066562257659E-2</v>
      </c>
      <c r="H188" s="34">
        <f t="shared" si="50"/>
        <v>0.41171614665154721</v>
      </c>
      <c r="I188" s="35">
        <f t="shared" si="51"/>
        <v>1.8395214594938305</v>
      </c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</row>
    <row r="189" spans="1:24" hidden="1">
      <c r="A189" s="21"/>
      <c r="B189" s="21"/>
      <c r="C189" s="33">
        <f t="shared" si="52"/>
        <v>0</v>
      </c>
      <c r="D189" s="5">
        <f t="shared" si="53"/>
        <v>-0.25</v>
      </c>
      <c r="E189" s="7"/>
      <c r="F189" s="4">
        <f t="shared" si="48"/>
        <v>-1.3043632054615235E-3</v>
      </c>
      <c r="G189" s="34">
        <f t="shared" si="49"/>
        <v>0.12876876885837837</v>
      </c>
      <c r="H189" s="34">
        <f t="shared" si="50"/>
        <v>0.63971502315700046</v>
      </c>
      <c r="I189" s="35">
        <f t="shared" si="51"/>
        <v>3.1780633959686617</v>
      </c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</row>
    <row r="190" spans="1:24" hidden="1">
      <c r="A190" s="21"/>
      <c r="B190" s="21"/>
      <c r="C190" s="33">
        <f t="shared" si="52"/>
        <v>0.5</v>
      </c>
      <c r="D190" s="5">
        <f t="shared" si="53"/>
        <v>0.25</v>
      </c>
      <c r="E190" s="7"/>
      <c r="F190" s="4">
        <f t="shared" si="48"/>
        <v>1.5387064254257969E-3</v>
      </c>
      <c r="G190" s="34">
        <f t="shared" si="49"/>
        <v>0.18401898441337133</v>
      </c>
      <c r="H190" s="34">
        <f t="shared" si="50"/>
        <v>1.0062040590957835</v>
      </c>
      <c r="I190" s="35">
        <f t="shared" si="51"/>
        <v>5.5018595595904376</v>
      </c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</row>
    <row r="191" spans="1:24" hidden="1">
      <c r="A191" s="21"/>
      <c r="B191" s="21"/>
      <c r="C191" s="33">
        <f t="shared" si="52"/>
        <v>1</v>
      </c>
      <c r="D191" s="5">
        <f t="shared" si="53"/>
        <v>0.75</v>
      </c>
      <c r="E191" s="7"/>
      <c r="F191" s="4">
        <f t="shared" si="48"/>
        <v>1.750941794450045E-3</v>
      </c>
      <c r="G191" s="34">
        <f t="shared" si="49"/>
        <v>8.3149335634590441E-2</v>
      </c>
      <c r="H191" s="34">
        <f t="shared" si="50"/>
        <v>0.49622992685677086</v>
      </c>
      <c r="I191" s="35">
        <f t="shared" si="51"/>
        <v>2.9614685244200274</v>
      </c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</row>
    <row r="192" spans="1:24" hidden="1">
      <c r="A192" s="21"/>
      <c r="B192" s="21"/>
      <c r="C192" s="33">
        <f t="shared" si="52"/>
        <v>1.5</v>
      </c>
      <c r="D192" s="5">
        <f t="shared" si="53"/>
        <v>1.25</v>
      </c>
      <c r="E192" s="7"/>
      <c r="F192" s="4">
        <f t="shared" si="48"/>
        <v>3.1437364036716722E-2</v>
      </c>
      <c r="G192" s="34">
        <f t="shared" si="49"/>
        <v>1.0521255338081368</v>
      </c>
      <c r="H192" s="34">
        <f t="shared" si="50"/>
        <v>6.8050807855225921</v>
      </c>
      <c r="I192" s="35">
        <f t="shared" si="51"/>
        <v>44.014828087931953</v>
      </c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</row>
    <row r="193" spans="1:24" hidden="1">
      <c r="A193" s="21"/>
      <c r="B193" s="21"/>
      <c r="C193" s="33">
        <f t="shared" si="52"/>
        <v>2</v>
      </c>
      <c r="D193" s="5">
        <f t="shared" si="53"/>
        <v>1.75</v>
      </c>
      <c r="E193" s="7"/>
      <c r="F193" s="4">
        <f t="shared" si="48"/>
        <v>1.5011230788277534E-2</v>
      </c>
      <c r="G193" s="34">
        <f t="shared" si="49"/>
        <v>0.41647273931263096</v>
      </c>
      <c r="H193" s="34">
        <f t="shared" si="50"/>
        <v>2.9019554601267212</v>
      </c>
      <c r="I193" s="35">
        <f t="shared" si="51"/>
        <v>20.220640386831402</v>
      </c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</row>
    <row r="194" spans="1:24" hidden="1">
      <c r="A194" s="21"/>
      <c r="B194" s="21"/>
      <c r="C194" s="33">
        <f t="shared" si="52"/>
        <v>2.5</v>
      </c>
      <c r="D194" s="5">
        <f t="shared" si="53"/>
        <v>2.25</v>
      </c>
      <c r="E194" s="7"/>
      <c r="F194" s="4">
        <f t="shared" si="48"/>
        <v>1.4564652199289011E-2</v>
      </c>
      <c r="G194" s="34">
        <f t="shared" si="49"/>
        <v>0.36100963552315662</v>
      </c>
      <c r="H194" s="34">
        <f t="shared" si="50"/>
        <v>2.6959969114190248</v>
      </c>
      <c r="I194" s="35">
        <f t="shared" si="51"/>
        <v>20.133532823432621</v>
      </c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</row>
    <row r="195" spans="1:24" hidden="1">
      <c r="A195" s="21"/>
      <c r="B195" s="21"/>
      <c r="C195" s="33">
        <f t="shared" si="52"/>
        <v>3</v>
      </c>
      <c r="D195" s="5">
        <f t="shared" si="53"/>
        <v>2.75</v>
      </c>
      <c r="E195" s="7"/>
      <c r="F195" s="4">
        <f t="shared" si="48"/>
        <v>7.1983162660724069E-3</v>
      </c>
      <c r="G195" s="34">
        <f t="shared" si="49"/>
        <v>0.16618427310091444</v>
      </c>
      <c r="H195" s="34">
        <f t="shared" si="50"/>
        <v>1.3241456789502761</v>
      </c>
      <c r="I195" s="35">
        <f t="shared" si="51"/>
        <v>10.55070823710237</v>
      </c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</row>
    <row r="196" spans="1:24" hidden="1">
      <c r="A196" s="21"/>
      <c r="B196" s="21"/>
      <c r="C196" s="33">
        <f t="shared" si="52"/>
        <v>3.5</v>
      </c>
      <c r="D196" s="5">
        <f t="shared" si="53"/>
        <v>3.25</v>
      </c>
      <c r="E196" s="7"/>
      <c r="F196" s="4">
        <f t="shared" si="48"/>
        <v>1.1323641251481227E-2</v>
      </c>
      <c r="G196" s="34">
        <f t="shared" si="49"/>
        <v>0.24983765294685042</v>
      </c>
      <c r="H196" s="34">
        <f t="shared" si="50"/>
        <v>2.115609295647733</v>
      </c>
      <c r="I196" s="35">
        <f t="shared" si="51"/>
        <v>17.914844456144742</v>
      </c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</row>
    <row r="197" spans="1:24" hidden="1">
      <c r="A197" s="21"/>
      <c r="B197" s="21"/>
      <c r="C197" s="33">
        <f t="shared" si="52"/>
        <v>4</v>
      </c>
      <c r="D197" s="5">
        <f t="shared" si="53"/>
        <v>3.75</v>
      </c>
      <c r="E197" s="7"/>
      <c r="F197" s="4">
        <f t="shared" si="48"/>
        <v>9.4179445004510011E-3</v>
      </c>
      <c r="G197" s="34">
        <f t="shared" si="49"/>
        <v>0.20198070099640061</v>
      </c>
      <c r="H197" s="34">
        <f t="shared" si="50"/>
        <v>1.811350032192518</v>
      </c>
      <c r="I197" s="35">
        <f t="shared" si="51"/>
        <v>16.244071453055824</v>
      </c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</row>
    <row r="198" spans="1:24" hidden="1">
      <c r="A198" s="21"/>
      <c r="B198" s="21"/>
      <c r="C198" s="33">
        <f t="shared" si="52"/>
        <v>4.5</v>
      </c>
      <c r="D198" s="5">
        <f t="shared" si="53"/>
        <v>4.25</v>
      </c>
      <c r="E198" s="7"/>
      <c r="F198" s="4">
        <f t="shared" si="48"/>
        <v>2.5556675686669848E-3</v>
      </c>
      <c r="G198" s="34">
        <f t="shared" si="49"/>
        <v>5.3904630529143426E-2</v>
      </c>
      <c r="H198" s="34">
        <f t="shared" si="50"/>
        <v>0.51036560060627234</v>
      </c>
      <c r="I198" s="35">
        <f t="shared" si="51"/>
        <v>4.8321089250649241</v>
      </c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</row>
    <row r="199" spans="1:24" hidden="1">
      <c r="A199" s="21"/>
      <c r="B199" s="21"/>
      <c r="C199" s="36">
        <f t="shared" si="52"/>
        <v>5</v>
      </c>
      <c r="D199" s="37">
        <f t="shared" si="53"/>
        <v>4.75</v>
      </c>
      <c r="E199" s="38"/>
      <c r="F199" s="4">
        <f t="shared" si="48"/>
        <v>0</v>
      </c>
      <c r="G199" s="34">
        <f t="shared" si="49"/>
        <v>0</v>
      </c>
      <c r="H199" s="34">
        <f t="shared" si="50"/>
        <v>0</v>
      </c>
      <c r="I199" s="35">
        <f t="shared" si="51"/>
        <v>0</v>
      </c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</row>
    <row r="200" spans="1:24" hidden="1">
      <c r="A200" s="21"/>
      <c r="B200" s="21"/>
      <c r="C200" s="21"/>
      <c r="D200" s="21"/>
      <c r="E200" s="67">
        <f>2^(-F200)</f>
        <v>37.218194382165315</v>
      </c>
      <c r="F200" s="68">
        <f>SUM(F169:F199)</f>
        <v>-5.217936160518609</v>
      </c>
      <c r="G200" s="68">
        <f>SQRT(SUM(G169:G199))</f>
        <v>2.1822752071899476</v>
      </c>
      <c r="H200" s="68">
        <f>(SUM(H169:H199))/(($G$200)^3)</f>
        <v>1.9608476132375643</v>
      </c>
      <c r="I200" s="68">
        <f>(SUM(I169:I199))/(($G$200)^4)</f>
        <v>6.8667984543592508</v>
      </c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</row>
    <row r="201" spans="1:24" ht="13" hidden="1">
      <c r="A201" s="21"/>
      <c r="B201" s="21"/>
      <c r="C201" s="21"/>
      <c r="D201" s="21"/>
      <c r="E201" s="78" t="s">
        <v>10</v>
      </c>
      <c r="F201" s="53" t="s">
        <v>8</v>
      </c>
      <c r="G201" s="54" t="s">
        <v>9</v>
      </c>
      <c r="H201" s="54" t="s">
        <v>6</v>
      </c>
      <c r="I201" s="54" t="s">
        <v>5</v>
      </c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</row>
    <row r="202" spans="1:24" hidden="1">
      <c r="A202" s="21"/>
      <c r="B202" s="21"/>
      <c r="C202" s="21"/>
      <c r="D202" s="21"/>
      <c r="E202" s="21"/>
      <c r="F202" s="21"/>
      <c r="G202" s="21"/>
      <c r="H202" s="26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</row>
    <row r="203" spans="1:24" ht="13" hidden="1">
      <c r="A203" s="21"/>
      <c r="B203" s="21"/>
      <c r="C203" s="27" t="s">
        <v>7</v>
      </c>
      <c r="D203" s="28" t="s">
        <v>11</v>
      </c>
      <c r="E203" s="29"/>
      <c r="F203" s="30" t="s">
        <v>12</v>
      </c>
      <c r="G203" s="31"/>
      <c r="H203" s="31"/>
      <c r="I203" s="32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</row>
    <row r="204" spans="1:24" hidden="1">
      <c r="A204" s="21"/>
      <c r="B204" s="21"/>
      <c r="C204" s="33">
        <v>-10</v>
      </c>
      <c r="D204" s="5">
        <f>(-10.5+C204)/2</f>
        <v>-10.25</v>
      </c>
      <c r="E204" s="10"/>
      <c r="F204" s="4">
        <f t="shared" ref="F204:F234" si="54">D204*G82</f>
        <v>0</v>
      </c>
      <c r="G204" s="34">
        <f t="shared" ref="G204:G234" si="55">G82*((D204-$F$235)^2)</f>
        <v>0</v>
      </c>
      <c r="H204" s="34">
        <f t="shared" ref="H204:H234" si="56">G82*((D204-$F$235)^3)</f>
        <v>0</v>
      </c>
      <c r="I204" s="35">
        <f t="shared" ref="I204:I234" si="57">G82*((D204-$F$235)^4)</f>
        <v>0</v>
      </c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</row>
    <row r="205" spans="1:24" hidden="1">
      <c r="A205" s="21"/>
      <c r="B205" s="21"/>
      <c r="C205" s="33">
        <f t="shared" ref="C205:C234" si="58">C204+0.5</f>
        <v>-9.5</v>
      </c>
      <c r="D205" s="5">
        <f>(C204+C205)/2</f>
        <v>-9.75</v>
      </c>
      <c r="E205" s="7"/>
      <c r="F205" s="4">
        <f t="shared" si="54"/>
        <v>0</v>
      </c>
      <c r="G205" s="34">
        <f t="shared" si="55"/>
        <v>0</v>
      </c>
      <c r="H205" s="34">
        <f t="shared" si="56"/>
        <v>0</v>
      </c>
      <c r="I205" s="35">
        <f t="shared" si="57"/>
        <v>0</v>
      </c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</row>
    <row r="206" spans="1:24" hidden="1">
      <c r="A206" s="21"/>
      <c r="B206" s="21"/>
      <c r="C206" s="33">
        <f t="shared" si="58"/>
        <v>-9</v>
      </c>
      <c r="D206" s="5">
        <f>(C205+C206)/2</f>
        <v>-9.25</v>
      </c>
      <c r="E206" s="7"/>
      <c r="F206" s="4">
        <f t="shared" si="54"/>
        <v>0</v>
      </c>
      <c r="G206" s="34">
        <f t="shared" si="55"/>
        <v>0</v>
      </c>
      <c r="H206" s="34">
        <f t="shared" si="56"/>
        <v>0</v>
      </c>
      <c r="I206" s="35">
        <f t="shared" si="57"/>
        <v>0</v>
      </c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</row>
    <row r="207" spans="1:24" hidden="1">
      <c r="A207" s="21"/>
      <c r="B207" s="21"/>
      <c r="C207" s="33">
        <f t="shared" si="58"/>
        <v>-8.5</v>
      </c>
      <c r="D207" s="5">
        <f t="shared" ref="D207:D234" si="59">(C206+C207)/2</f>
        <v>-8.75</v>
      </c>
      <c r="E207" s="7"/>
      <c r="F207" s="4">
        <f t="shared" si="54"/>
        <v>0</v>
      </c>
      <c r="G207" s="34">
        <f t="shared" si="55"/>
        <v>0</v>
      </c>
      <c r="H207" s="34">
        <f t="shared" si="56"/>
        <v>0</v>
      </c>
      <c r="I207" s="35">
        <f t="shared" si="57"/>
        <v>0</v>
      </c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</row>
    <row r="208" spans="1:24" hidden="1">
      <c r="A208" s="21"/>
      <c r="B208" s="21"/>
      <c r="C208" s="33">
        <f t="shared" si="58"/>
        <v>-8</v>
      </c>
      <c r="D208" s="5">
        <f t="shared" si="59"/>
        <v>-8.25</v>
      </c>
      <c r="E208" s="7"/>
      <c r="F208" s="4">
        <f t="shared" si="54"/>
        <v>0</v>
      </c>
      <c r="G208" s="34">
        <f t="shared" si="55"/>
        <v>0</v>
      </c>
      <c r="H208" s="34">
        <f t="shared" si="56"/>
        <v>0</v>
      </c>
      <c r="I208" s="35">
        <f t="shared" si="57"/>
        <v>0</v>
      </c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</row>
    <row r="209" spans="1:24" hidden="1">
      <c r="A209" s="21"/>
      <c r="B209" s="21"/>
      <c r="C209" s="33">
        <f t="shared" si="58"/>
        <v>-7.5</v>
      </c>
      <c r="D209" s="5">
        <f t="shared" si="59"/>
        <v>-7.75</v>
      </c>
      <c r="E209" s="7"/>
      <c r="F209" s="4">
        <f t="shared" si="54"/>
        <v>0</v>
      </c>
      <c r="G209" s="34">
        <f t="shared" si="55"/>
        <v>0</v>
      </c>
      <c r="H209" s="34">
        <f t="shared" si="56"/>
        <v>0</v>
      </c>
      <c r="I209" s="35">
        <f t="shared" si="57"/>
        <v>0</v>
      </c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</row>
    <row r="210" spans="1:24" hidden="1">
      <c r="A210" s="21"/>
      <c r="B210" s="21"/>
      <c r="C210" s="33">
        <f t="shared" si="58"/>
        <v>-7</v>
      </c>
      <c r="D210" s="5">
        <f t="shared" si="59"/>
        <v>-7.25</v>
      </c>
      <c r="E210" s="7"/>
      <c r="F210" s="4">
        <f t="shared" si="54"/>
        <v>-0.33368200836820083</v>
      </c>
      <c r="G210" s="34">
        <f t="shared" si="55"/>
        <v>0.12286864213009194</v>
      </c>
      <c r="H210" s="34">
        <f t="shared" si="56"/>
        <v>-0.20075399477740977</v>
      </c>
      <c r="I210" s="35">
        <f t="shared" si="57"/>
        <v>0.32801018811957561</v>
      </c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</row>
    <row r="211" spans="1:24" hidden="1">
      <c r="A211" s="21"/>
      <c r="B211" s="21"/>
      <c r="C211" s="33">
        <f t="shared" si="58"/>
        <v>-6.5</v>
      </c>
      <c r="D211" s="5">
        <f t="shared" si="59"/>
        <v>-6.75</v>
      </c>
      <c r="E211" s="7"/>
      <c r="F211" s="4">
        <f t="shared" si="54"/>
        <v>-0.84728033472803344</v>
      </c>
      <c r="G211" s="34">
        <f t="shared" si="55"/>
        <v>0.16138610256917027</v>
      </c>
      <c r="H211" s="34">
        <f t="shared" si="56"/>
        <v>-0.18299428366629789</v>
      </c>
      <c r="I211" s="35">
        <f t="shared" si="57"/>
        <v>0.2074956103496518</v>
      </c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</row>
    <row r="212" spans="1:24" hidden="1">
      <c r="A212" s="21"/>
      <c r="B212" s="21"/>
      <c r="C212" s="33">
        <f t="shared" si="58"/>
        <v>-6</v>
      </c>
      <c r="D212" s="5">
        <f t="shared" si="59"/>
        <v>-6.25</v>
      </c>
      <c r="E212" s="7"/>
      <c r="F212" s="4">
        <f t="shared" si="54"/>
        <v>-1.2290794979079498</v>
      </c>
      <c r="G212" s="34">
        <f t="shared" si="55"/>
        <v>7.9018616357158594E-2</v>
      </c>
      <c r="H212" s="34">
        <f t="shared" si="56"/>
        <v>-5.0089206602968832E-2</v>
      </c>
      <c r="I212" s="35">
        <f t="shared" si="57"/>
        <v>3.1751107951254361E-2</v>
      </c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</row>
    <row r="213" spans="1:24" hidden="1">
      <c r="A213" s="21"/>
      <c r="B213" s="21"/>
      <c r="C213" s="33">
        <f t="shared" si="58"/>
        <v>-5.5</v>
      </c>
      <c r="D213" s="5">
        <f t="shared" si="59"/>
        <v>-5.75</v>
      </c>
      <c r="E213" s="7"/>
      <c r="F213" s="4">
        <f t="shared" si="54"/>
        <v>-1.2751046025104602</v>
      </c>
      <c r="G213" s="34">
        <f t="shared" si="55"/>
        <v>3.9754118084059098E-3</v>
      </c>
      <c r="H213" s="34">
        <f t="shared" si="56"/>
        <v>-5.3227271074891337E-4</v>
      </c>
      <c r="I213" s="35">
        <f t="shared" si="57"/>
        <v>7.1266639096089464E-5</v>
      </c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</row>
    <row r="214" spans="1:24" hidden="1">
      <c r="A214" s="21"/>
      <c r="B214" s="21"/>
      <c r="C214" s="33">
        <f t="shared" si="58"/>
        <v>-5</v>
      </c>
      <c r="D214" s="5">
        <f t="shared" si="59"/>
        <v>-5.25</v>
      </c>
      <c r="E214" s="7"/>
      <c r="F214" s="4">
        <f t="shared" si="54"/>
        <v>-0.96652719665271969</v>
      </c>
      <c r="G214" s="34">
        <f t="shared" si="55"/>
        <v>2.4676018074821403E-2</v>
      </c>
      <c r="H214" s="34">
        <f t="shared" si="56"/>
        <v>9.0341070357609424E-3</v>
      </c>
      <c r="I214" s="35">
        <f t="shared" si="57"/>
        <v>3.3074659649752289E-3</v>
      </c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</row>
    <row r="215" spans="1:24" hidden="1">
      <c r="A215" s="21"/>
      <c r="B215" s="21"/>
      <c r="C215" s="33">
        <f t="shared" si="58"/>
        <v>-4.5</v>
      </c>
      <c r="D215" s="5">
        <f t="shared" si="59"/>
        <v>-4.75</v>
      </c>
      <c r="E215" s="7"/>
      <c r="F215" s="4">
        <f t="shared" si="54"/>
        <v>-0.51673640167364021</v>
      </c>
      <c r="G215" s="34">
        <f t="shared" si="55"/>
        <v>8.1605670235810585E-2</v>
      </c>
      <c r="H215" s="34">
        <f t="shared" si="56"/>
        <v>7.0679388028505305E-2</v>
      </c>
      <c r="I215" s="35">
        <f t="shared" si="57"/>
        <v>6.1216039003768111E-2</v>
      </c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</row>
    <row r="216" spans="1:24" hidden="1">
      <c r="A216" s="21"/>
      <c r="B216" s="21"/>
      <c r="C216" s="33">
        <f t="shared" si="58"/>
        <v>-4</v>
      </c>
      <c r="D216" s="5">
        <f t="shared" si="59"/>
        <v>-4.25</v>
      </c>
      <c r="E216" s="7"/>
      <c r="F216" s="4">
        <f t="shared" si="54"/>
        <v>-0.19560669456066945</v>
      </c>
      <c r="G216" s="34">
        <f t="shared" si="55"/>
        <v>8.5894499520543441E-2</v>
      </c>
      <c r="H216" s="34">
        <f t="shared" si="56"/>
        <v>0.11734123051655819</v>
      </c>
      <c r="I216" s="35">
        <f t="shared" si="57"/>
        <v>0.16030088604040257</v>
      </c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</row>
    <row r="217" spans="1:24" hidden="1">
      <c r="A217" s="21"/>
      <c r="B217" s="21"/>
      <c r="C217" s="33">
        <f t="shared" si="58"/>
        <v>-3.5</v>
      </c>
      <c r="D217" s="5">
        <f t="shared" si="59"/>
        <v>-3.75</v>
      </c>
      <c r="E217" s="7"/>
      <c r="F217" s="4">
        <f t="shared" si="54"/>
        <v>-0.18828451882845187</v>
      </c>
      <c r="G217" s="34">
        <f t="shared" si="55"/>
        <v>0.17484662778910398</v>
      </c>
      <c r="H217" s="34">
        <f t="shared" si="56"/>
        <v>0.32628282842652856</v>
      </c>
      <c r="I217" s="35">
        <f t="shared" si="57"/>
        <v>0.60887925304699431</v>
      </c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</row>
    <row r="218" spans="1:24" hidden="1">
      <c r="A218" s="21"/>
      <c r="B218" s="21"/>
      <c r="C218" s="33">
        <f t="shared" si="58"/>
        <v>-3</v>
      </c>
      <c r="D218" s="5">
        <f t="shared" si="59"/>
        <v>-3.25</v>
      </c>
      <c r="E218" s="7"/>
      <c r="F218" s="4">
        <f t="shared" si="54"/>
        <v>-4.079497907949791E-2</v>
      </c>
      <c r="G218" s="34">
        <f t="shared" si="55"/>
        <v>7.0273691925655218E-2</v>
      </c>
      <c r="H218" s="34">
        <f t="shared" si="56"/>
        <v>0.16627519993287868</v>
      </c>
      <c r="I218" s="35">
        <f t="shared" si="57"/>
        <v>0.39342521155666466</v>
      </c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</row>
    <row r="219" spans="1:24" hidden="1">
      <c r="A219" s="21"/>
      <c r="B219" s="21"/>
      <c r="C219" s="33">
        <f t="shared" si="58"/>
        <v>-2.5</v>
      </c>
      <c r="D219" s="5">
        <f t="shared" si="59"/>
        <v>-2.75</v>
      </c>
      <c r="E219" s="7"/>
      <c r="F219" s="4">
        <f t="shared" si="54"/>
        <v>-2.3012552301255228E-2</v>
      </c>
      <c r="G219" s="34">
        <f t="shared" si="55"/>
        <v>6.8741251687766319E-2</v>
      </c>
      <c r="H219" s="34">
        <f t="shared" si="56"/>
        <v>0.19701990546493686</v>
      </c>
      <c r="I219" s="35">
        <f t="shared" si="57"/>
        <v>0.56468048219029998</v>
      </c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</row>
    <row r="220" spans="1:24" hidden="1">
      <c r="A220" s="21"/>
      <c r="B220" s="21"/>
      <c r="C220" s="33">
        <f t="shared" si="58"/>
        <v>-2</v>
      </c>
      <c r="D220" s="5">
        <f t="shared" si="59"/>
        <v>-2.25</v>
      </c>
      <c r="E220" s="7"/>
      <c r="F220" s="4">
        <f t="shared" si="54"/>
        <v>0</v>
      </c>
      <c r="G220" s="34">
        <f t="shared" si="55"/>
        <v>0</v>
      </c>
      <c r="H220" s="34">
        <f t="shared" si="56"/>
        <v>0</v>
      </c>
      <c r="I220" s="35">
        <f t="shared" si="57"/>
        <v>0</v>
      </c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</row>
    <row r="221" spans="1:24" hidden="1">
      <c r="A221" s="21"/>
      <c r="B221" s="21"/>
      <c r="C221" s="33">
        <f t="shared" si="58"/>
        <v>-1.5</v>
      </c>
      <c r="D221" s="5">
        <f t="shared" si="59"/>
        <v>-1.75</v>
      </c>
      <c r="E221" s="7"/>
      <c r="F221" s="4">
        <f t="shared" si="54"/>
        <v>0</v>
      </c>
      <c r="G221" s="34">
        <f t="shared" si="55"/>
        <v>0</v>
      </c>
      <c r="H221" s="34">
        <f t="shared" si="56"/>
        <v>0</v>
      </c>
      <c r="I221" s="35">
        <f t="shared" si="57"/>
        <v>0</v>
      </c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</row>
    <row r="222" spans="1:24" hidden="1">
      <c r="A222" s="21"/>
      <c r="B222" s="21"/>
      <c r="C222" s="33">
        <f t="shared" si="58"/>
        <v>-1</v>
      </c>
      <c r="D222" s="5">
        <f t="shared" si="59"/>
        <v>-1.25</v>
      </c>
      <c r="E222" s="7"/>
      <c r="F222" s="4">
        <f t="shared" si="54"/>
        <v>0</v>
      </c>
      <c r="G222" s="34">
        <f t="shared" si="55"/>
        <v>0</v>
      </c>
      <c r="H222" s="34">
        <f t="shared" si="56"/>
        <v>0</v>
      </c>
      <c r="I222" s="35">
        <f t="shared" si="57"/>
        <v>0</v>
      </c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</row>
    <row r="223" spans="1:24" hidden="1">
      <c r="A223" s="21"/>
      <c r="B223" s="21"/>
      <c r="C223" s="33">
        <f t="shared" si="58"/>
        <v>-0.5</v>
      </c>
      <c r="D223" s="5">
        <f t="shared" si="59"/>
        <v>-0.75</v>
      </c>
      <c r="E223" s="7"/>
      <c r="F223" s="4">
        <f t="shared" si="54"/>
        <v>0</v>
      </c>
      <c r="G223" s="34">
        <f t="shared" si="55"/>
        <v>0</v>
      </c>
      <c r="H223" s="34">
        <f t="shared" si="56"/>
        <v>0</v>
      </c>
      <c r="I223" s="35">
        <f t="shared" si="57"/>
        <v>0</v>
      </c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</row>
    <row r="224" spans="1:24" hidden="1">
      <c r="A224" s="21"/>
      <c r="B224" s="21"/>
      <c r="C224" s="33">
        <f t="shared" si="58"/>
        <v>0</v>
      </c>
      <c r="D224" s="5">
        <f t="shared" si="59"/>
        <v>-0.25</v>
      </c>
      <c r="E224" s="7"/>
      <c r="F224" s="4">
        <f t="shared" si="54"/>
        <v>0</v>
      </c>
      <c r="G224" s="34">
        <f t="shared" si="55"/>
        <v>0</v>
      </c>
      <c r="H224" s="34">
        <f t="shared" si="56"/>
        <v>0</v>
      </c>
      <c r="I224" s="35">
        <f t="shared" si="57"/>
        <v>0</v>
      </c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</row>
    <row r="225" spans="1:24" hidden="1">
      <c r="A225" s="21"/>
      <c r="B225" s="21"/>
      <c r="C225" s="33">
        <f t="shared" si="58"/>
        <v>0.5</v>
      </c>
      <c r="D225" s="5">
        <f t="shared" si="59"/>
        <v>0.25</v>
      </c>
      <c r="E225" s="7"/>
      <c r="F225" s="4">
        <f t="shared" si="54"/>
        <v>0</v>
      </c>
      <c r="G225" s="34">
        <f t="shared" si="55"/>
        <v>0</v>
      </c>
      <c r="H225" s="34">
        <f t="shared" si="56"/>
        <v>0</v>
      </c>
      <c r="I225" s="35">
        <f t="shared" si="57"/>
        <v>0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</row>
    <row r="226" spans="1:24" hidden="1">
      <c r="A226" s="21"/>
      <c r="B226" s="21"/>
      <c r="C226" s="33">
        <f t="shared" si="58"/>
        <v>1</v>
      </c>
      <c r="D226" s="5">
        <f t="shared" si="59"/>
        <v>0.75</v>
      </c>
      <c r="E226" s="7"/>
      <c r="F226" s="4">
        <f t="shared" si="54"/>
        <v>0</v>
      </c>
      <c r="G226" s="34">
        <f t="shared" si="55"/>
        <v>0</v>
      </c>
      <c r="H226" s="34">
        <f t="shared" si="56"/>
        <v>0</v>
      </c>
      <c r="I226" s="35">
        <f t="shared" si="57"/>
        <v>0</v>
      </c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</row>
    <row r="227" spans="1:24" hidden="1">
      <c r="A227" s="21"/>
      <c r="B227" s="21"/>
      <c r="C227" s="33">
        <f t="shared" si="58"/>
        <v>1.5</v>
      </c>
      <c r="D227" s="5">
        <f t="shared" si="59"/>
        <v>1.25</v>
      </c>
      <c r="E227" s="7"/>
      <c r="F227" s="4">
        <f t="shared" si="54"/>
        <v>0</v>
      </c>
      <c r="G227" s="34">
        <f t="shared" si="55"/>
        <v>0</v>
      </c>
      <c r="H227" s="34">
        <f t="shared" si="56"/>
        <v>0</v>
      </c>
      <c r="I227" s="35">
        <f t="shared" si="57"/>
        <v>0</v>
      </c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</row>
    <row r="228" spans="1:24" hidden="1">
      <c r="A228" s="21"/>
      <c r="B228" s="21"/>
      <c r="C228" s="33">
        <f t="shared" si="58"/>
        <v>2</v>
      </c>
      <c r="D228" s="5">
        <f t="shared" si="59"/>
        <v>1.75</v>
      </c>
      <c r="E228" s="7"/>
      <c r="F228" s="4">
        <f t="shared" si="54"/>
        <v>0</v>
      </c>
      <c r="G228" s="34">
        <f t="shared" si="55"/>
        <v>0</v>
      </c>
      <c r="H228" s="34">
        <f t="shared" si="56"/>
        <v>0</v>
      </c>
      <c r="I228" s="35">
        <f t="shared" si="57"/>
        <v>0</v>
      </c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</row>
    <row r="229" spans="1:24" hidden="1">
      <c r="A229" s="21"/>
      <c r="B229" s="21"/>
      <c r="C229" s="33">
        <f t="shared" si="58"/>
        <v>2.5</v>
      </c>
      <c r="D229" s="5">
        <f t="shared" si="59"/>
        <v>2.25</v>
      </c>
      <c r="E229" s="7"/>
      <c r="F229" s="4">
        <f t="shared" si="54"/>
        <v>0</v>
      </c>
      <c r="G229" s="34">
        <f t="shared" si="55"/>
        <v>0</v>
      </c>
      <c r="H229" s="34">
        <f t="shared" si="56"/>
        <v>0</v>
      </c>
      <c r="I229" s="35">
        <f t="shared" si="57"/>
        <v>0</v>
      </c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</row>
    <row r="230" spans="1:24" hidden="1">
      <c r="A230" s="21"/>
      <c r="B230" s="21"/>
      <c r="C230" s="33">
        <f t="shared" si="58"/>
        <v>3</v>
      </c>
      <c r="D230" s="5">
        <f t="shared" si="59"/>
        <v>2.75</v>
      </c>
      <c r="E230" s="7"/>
      <c r="F230" s="4">
        <f t="shared" si="54"/>
        <v>0</v>
      </c>
      <c r="G230" s="34">
        <f t="shared" si="55"/>
        <v>0</v>
      </c>
      <c r="H230" s="34">
        <f t="shared" si="56"/>
        <v>0</v>
      </c>
      <c r="I230" s="35">
        <f t="shared" si="57"/>
        <v>0</v>
      </c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</row>
    <row r="231" spans="1:24" hidden="1">
      <c r="A231" s="21"/>
      <c r="B231" s="21"/>
      <c r="C231" s="33">
        <f t="shared" si="58"/>
        <v>3.5</v>
      </c>
      <c r="D231" s="5">
        <f t="shared" si="59"/>
        <v>3.25</v>
      </c>
      <c r="E231" s="7"/>
      <c r="F231" s="4">
        <f t="shared" si="54"/>
        <v>0</v>
      </c>
      <c r="G231" s="34">
        <f t="shared" si="55"/>
        <v>0</v>
      </c>
      <c r="H231" s="34">
        <f t="shared" si="56"/>
        <v>0</v>
      </c>
      <c r="I231" s="35">
        <f t="shared" si="57"/>
        <v>0</v>
      </c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</row>
    <row r="232" spans="1:24" hidden="1">
      <c r="A232" s="21"/>
      <c r="B232" s="21"/>
      <c r="C232" s="33">
        <f t="shared" si="58"/>
        <v>4</v>
      </c>
      <c r="D232" s="5">
        <f t="shared" si="59"/>
        <v>3.75</v>
      </c>
      <c r="E232" s="7"/>
      <c r="F232" s="4">
        <f t="shared" si="54"/>
        <v>0</v>
      </c>
      <c r="G232" s="34">
        <f t="shared" si="55"/>
        <v>0</v>
      </c>
      <c r="H232" s="34">
        <f t="shared" si="56"/>
        <v>0</v>
      </c>
      <c r="I232" s="35">
        <f t="shared" si="57"/>
        <v>0</v>
      </c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</row>
    <row r="233" spans="1:24" hidden="1">
      <c r="A233" s="21"/>
      <c r="B233" s="21"/>
      <c r="C233" s="33">
        <f t="shared" si="58"/>
        <v>4.5</v>
      </c>
      <c r="D233" s="5">
        <f t="shared" si="59"/>
        <v>4.25</v>
      </c>
      <c r="E233" s="7"/>
      <c r="F233" s="4">
        <f t="shared" si="54"/>
        <v>0</v>
      </c>
      <c r="G233" s="34">
        <f t="shared" si="55"/>
        <v>0</v>
      </c>
      <c r="H233" s="34">
        <f t="shared" si="56"/>
        <v>0</v>
      </c>
      <c r="I233" s="35">
        <f t="shared" si="57"/>
        <v>0</v>
      </c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</row>
    <row r="234" spans="1:24" hidden="1">
      <c r="A234" s="21"/>
      <c r="B234" s="21"/>
      <c r="C234" s="36">
        <f t="shared" si="58"/>
        <v>5</v>
      </c>
      <c r="D234" s="37">
        <f t="shared" si="59"/>
        <v>4.75</v>
      </c>
      <c r="E234" s="38"/>
      <c r="F234" s="4">
        <f t="shared" si="54"/>
        <v>0</v>
      </c>
      <c r="G234" s="34">
        <f t="shared" si="55"/>
        <v>0</v>
      </c>
      <c r="H234" s="34">
        <f t="shared" si="56"/>
        <v>0</v>
      </c>
      <c r="I234" s="35">
        <f t="shared" si="57"/>
        <v>0</v>
      </c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</row>
    <row r="235" spans="1:24" hidden="1">
      <c r="A235" s="21"/>
      <c r="B235" s="21"/>
      <c r="C235" s="21"/>
      <c r="D235" s="21"/>
      <c r="E235" s="55">
        <f>2^(-F235)</f>
        <v>49.047537023245567</v>
      </c>
      <c r="F235" s="56">
        <f>SUM(F204:F234)</f>
        <v>-5.6161087866108774</v>
      </c>
      <c r="G235" s="56">
        <f>SQRT(SUM(G204:G234))</f>
        <v>0.93449801075150918</v>
      </c>
      <c r="H235" s="56">
        <f>(SUM(H204:H234))/(($G$235)^3)</f>
        <v>0.55418634547067691</v>
      </c>
      <c r="I235" s="56">
        <f>(SUM(I204:I234))/(($G$235)^4)</f>
        <v>3.0934259976053968</v>
      </c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</row>
    <row r="236" spans="1:24" ht="13" hidden="1">
      <c r="A236" s="21"/>
      <c r="B236" s="21"/>
      <c r="C236" s="21"/>
      <c r="D236" s="21"/>
      <c r="E236" s="77" t="s">
        <v>10</v>
      </c>
      <c r="F236" s="57" t="s">
        <v>8</v>
      </c>
      <c r="G236" s="58" t="s">
        <v>9</v>
      </c>
      <c r="H236" s="58" t="s">
        <v>6</v>
      </c>
      <c r="I236" s="58" t="s">
        <v>5</v>
      </c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</row>
    <row r="237" spans="1:24" hidden="1">
      <c r="A237" s="21"/>
      <c r="B237" s="21"/>
      <c r="C237" s="21"/>
      <c r="D237" s="21"/>
      <c r="E237" s="21"/>
      <c r="F237" s="21"/>
      <c r="G237" s="21"/>
      <c r="H237" s="26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</row>
    <row r="238" spans="1:24" ht="13" hidden="1">
      <c r="A238" s="21"/>
      <c r="B238" s="21"/>
      <c r="C238" s="27" t="s">
        <v>7</v>
      </c>
      <c r="D238" s="28" t="s">
        <v>11</v>
      </c>
      <c r="E238" s="29"/>
      <c r="F238" s="30" t="s">
        <v>12</v>
      </c>
      <c r="G238" s="31"/>
      <c r="H238" s="31"/>
      <c r="I238" s="32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</row>
    <row r="239" spans="1:24" hidden="1">
      <c r="A239" s="21"/>
      <c r="B239" s="21"/>
      <c r="C239" s="33">
        <v>-10</v>
      </c>
      <c r="D239" s="5">
        <f>(-10.5+C239)/2</f>
        <v>-10.25</v>
      </c>
      <c r="E239" s="10"/>
      <c r="F239" s="4">
        <f t="shared" ref="F239:F269" si="60">D239*G125</f>
        <v>0</v>
      </c>
      <c r="G239" s="34">
        <f t="shared" ref="G239:G269" si="61">G125*((D239-$F$270)^2)</f>
        <v>0</v>
      </c>
      <c r="H239" s="34">
        <f t="shared" ref="H239:H269" si="62">G125*((D239-$F$270)^3)</f>
        <v>0</v>
      </c>
      <c r="I239" s="35">
        <f t="shared" ref="I239:I269" si="63">G125*((D239-$F$270)^4)</f>
        <v>0</v>
      </c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</row>
    <row r="240" spans="1:24" hidden="1">
      <c r="A240" s="21"/>
      <c r="B240" s="21"/>
      <c r="C240" s="33">
        <f t="shared" ref="C240:C269" si="64">C239+0.5</f>
        <v>-9.5</v>
      </c>
      <c r="D240" s="5">
        <f>(C239+C240)/2</f>
        <v>-9.75</v>
      </c>
      <c r="E240" s="7"/>
      <c r="F240" s="4">
        <f t="shared" si="60"/>
        <v>0</v>
      </c>
      <c r="G240" s="34">
        <f t="shared" si="61"/>
        <v>0</v>
      </c>
      <c r="H240" s="34">
        <f t="shared" si="62"/>
        <v>0</v>
      </c>
      <c r="I240" s="35">
        <f t="shared" si="63"/>
        <v>0</v>
      </c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</row>
    <row r="241" spans="1:24" hidden="1">
      <c r="A241" s="21"/>
      <c r="B241" s="21"/>
      <c r="C241" s="33">
        <f t="shared" si="64"/>
        <v>-9</v>
      </c>
      <c r="D241" s="5">
        <f>(C240+C241)/2</f>
        <v>-9.25</v>
      </c>
      <c r="E241" s="7"/>
      <c r="F241" s="4">
        <f t="shared" si="60"/>
        <v>0</v>
      </c>
      <c r="G241" s="34">
        <f t="shared" si="61"/>
        <v>0</v>
      </c>
      <c r="H241" s="34">
        <f t="shared" si="62"/>
        <v>0</v>
      </c>
      <c r="I241" s="35">
        <f t="shared" si="63"/>
        <v>0</v>
      </c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</row>
    <row r="242" spans="1:24" hidden="1">
      <c r="A242" s="21"/>
      <c r="B242" s="21"/>
      <c r="C242" s="33">
        <f t="shared" si="64"/>
        <v>-8.5</v>
      </c>
      <c r="D242" s="5">
        <f t="shared" ref="D242:D269" si="65">(C241+C242)/2</f>
        <v>-8.75</v>
      </c>
      <c r="E242" s="7"/>
      <c r="F242" s="4">
        <f t="shared" si="60"/>
        <v>0</v>
      </c>
      <c r="G242" s="34">
        <f t="shared" si="61"/>
        <v>0</v>
      </c>
      <c r="H242" s="34">
        <f t="shared" si="62"/>
        <v>0</v>
      </c>
      <c r="I242" s="35">
        <f t="shared" si="63"/>
        <v>0</v>
      </c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</row>
    <row r="243" spans="1:24" hidden="1">
      <c r="A243" s="21"/>
      <c r="B243" s="21"/>
      <c r="C243" s="33">
        <f t="shared" si="64"/>
        <v>-8</v>
      </c>
      <c r="D243" s="5">
        <f t="shared" si="65"/>
        <v>-8.25</v>
      </c>
      <c r="E243" s="7"/>
      <c r="F243" s="4">
        <f t="shared" si="60"/>
        <v>0</v>
      </c>
      <c r="G243" s="34">
        <f t="shared" si="61"/>
        <v>0</v>
      </c>
      <c r="H243" s="34">
        <f t="shared" si="62"/>
        <v>0</v>
      </c>
      <c r="I243" s="35">
        <f t="shared" si="63"/>
        <v>0</v>
      </c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</row>
    <row r="244" spans="1:24" hidden="1">
      <c r="A244" s="21"/>
      <c r="B244" s="21"/>
      <c r="C244" s="33">
        <f t="shared" si="64"/>
        <v>-7.5</v>
      </c>
      <c r="D244" s="5">
        <f t="shared" si="65"/>
        <v>-7.75</v>
      </c>
      <c r="E244" s="7"/>
      <c r="F244" s="4">
        <f t="shared" si="60"/>
        <v>-0.37008542473603223</v>
      </c>
      <c r="G244" s="34">
        <f t="shared" si="61"/>
        <v>0.41002054277921274</v>
      </c>
      <c r="H244" s="34">
        <f t="shared" si="62"/>
        <v>-1.2014571460859516</v>
      </c>
      <c r="I244" s="35">
        <f t="shared" si="63"/>
        <v>3.5205535412851079</v>
      </c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</row>
    <row r="245" spans="1:24" hidden="1">
      <c r="A245" s="21"/>
      <c r="B245" s="21"/>
      <c r="C245" s="33">
        <f t="shared" si="64"/>
        <v>-7</v>
      </c>
      <c r="D245" s="5">
        <f t="shared" si="65"/>
        <v>-7.25</v>
      </c>
      <c r="E245" s="7"/>
      <c r="F245" s="4">
        <f t="shared" si="60"/>
        <v>-1.0770944977980581</v>
      </c>
      <c r="G245" s="34">
        <f t="shared" si="61"/>
        <v>0.87743078368392824</v>
      </c>
      <c r="H245" s="34">
        <f t="shared" si="62"/>
        <v>-2.1323642865255512</v>
      </c>
      <c r="I245" s="35">
        <f t="shared" si="63"/>
        <v>5.1821494470013425</v>
      </c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</row>
    <row r="246" spans="1:24" hidden="1">
      <c r="A246" s="21"/>
      <c r="B246" s="21"/>
      <c r="C246" s="33">
        <f t="shared" si="64"/>
        <v>-6.5</v>
      </c>
      <c r="D246" s="5">
        <f t="shared" si="65"/>
        <v>-6.75</v>
      </c>
      <c r="E246" s="7"/>
      <c r="F246" s="4">
        <f t="shared" si="60"/>
        <v>-1.1818857112537806</v>
      </c>
      <c r="G246" s="34">
        <f t="shared" si="61"/>
        <v>0.65236813726321963</v>
      </c>
      <c r="H246" s="34">
        <f t="shared" si="62"/>
        <v>-1.2592247675238255</v>
      </c>
      <c r="I246" s="35">
        <f t="shared" si="63"/>
        <v>2.4306015646279953</v>
      </c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</row>
    <row r="247" spans="1:24" hidden="1">
      <c r="A247" s="21"/>
      <c r="B247" s="21"/>
      <c r="C247" s="33">
        <f t="shared" si="64"/>
        <v>-6</v>
      </c>
      <c r="D247" s="5">
        <f t="shared" si="65"/>
        <v>-6.25</v>
      </c>
      <c r="E247" s="7"/>
      <c r="F247" s="4">
        <f t="shared" si="60"/>
        <v>-0.89470472754284502</v>
      </c>
      <c r="G247" s="34">
        <f t="shared" si="61"/>
        <v>0.29282989257908187</v>
      </c>
      <c r="H247" s="34">
        <f t="shared" si="62"/>
        <v>-0.41881599057661889</v>
      </c>
      <c r="I247" s="35">
        <f t="shared" si="63"/>
        <v>0.59900590208803217</v>
      </c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</row>
    <row r="248" spans="1:24" hidden="1">
      <c r="A248" s="21"/>
      <c r="B248" s="21"/>
      <c r="C248" s="33">
        <f t="shared" si="64"/>
        <v>-5.5</v>
      </c>
      <c r="D248" s="5">
        <f t="shared" si="65"/>
        <v>-5.75</v>
      </c>
      <c r="E248" s="7"/>
      <c r="F248" s="4">
        <f t="shared" si="60"/>
        <v>-0.60773597920093381</v>
      </c>
      <c r="G248" s="34">
        <f t="shared" si="61"/>
        <v>9.146055312308933E-2</v>
      </c>
      <c r="H248" s="34">
        <f t="shared" si="62"/>
        <v>-8.507994167663406E-2</v>
      </c>
      <c r="I248" s="35">
        <f t="shared" si="63"/>
        <v>7.9144464236484691E-2</v>
      </c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</row>
    <row r="249" spans="1:24" hidden="1">
      <c r="A249" s="21"/>
      <c r="B249" s="21"/>
      <c r="C249" s="33">
        <f t="shared" si="64"/>
        <v>-5</v>
      </c>
      <c r="D249" s="5">
        <f t="shared" si="65"/>
        <v>-5.25</v>
      </c>
      <c r="E249" s="7"/>
      <c r="F249" s="4">
        <f t="shared" si="60"/>
        <v>-0.21690454714278135</v>
      </c>
      <c r="G249" s="34">
        <f t="shared" si="61"/>
        <v>7.6475757503147862E-3</v>
      </c>
      <c r="H249" s="34">
        <f t="shared" si="62"/>
        <v>-3.2902659610222198E-3</v>
      </c>
      <c r="I249" s="35">
        <f t="shared" si="63"/>
        <v>1.4155923978675022E-3</v>
      </c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</row>
    <row r="250" spans="1:24" hidden="1">
      <c r="A250" s="21"/>
      <c r="B250" s="21"/>
      <c r="C250" s="33">
        <f t="shared" si="64"/>
        <v>-4.5</v>
      </c>
      <c r="D250" s="5">
        <f t="shared" si="65"/>
        <v>-4.75</v>
      </c>
      <c r="E250" s="7"/>
      <c r="F250" s="4">
        <f t="shared" si="60"/>
        <v>-8.434587290638651E-2</v>
      </c>
      <c r="G250" s="34">
        <f t="shared" si="61"/>
        <v>8.6422570145532762E-5</v>
      </c>
      <c r="H250" s="34">
        <f t="shared" si="62"/>
        <v>6.0291439475611651E-6</v>
      </c>
      <c r="I250" s="35">
        <f t="shared" si="63"/>
        <v>4.206143913470781E-7</v>
      </c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</row>
    <row r="251" spans="1:24" hidden="1">
      <c r="A251" s="21"/>
      <c r="B251" s="21"/>
      <c r="C251" s="33">
        <f t="shared" si="64"/>
        <v>-4</v>
      </c>
      <c r="D251" s="5">
        <f t="shared" si="65"/>
        <v>-4.25</v>
      </c>
      <c r="E251" s="7"/>
      <c r="F251" s="4">
        <f t="shared" si="60"/>
        <v>-8.9373198210148386E-2</v>
      </c>
      <c r="G251" s="34">
        <f t="shared" si="61"/>
        <v>6.8266505165741698E-3</v>
      </c>
      <c r="H251" s="34">
        <f t="shared" si="62"/>
        <v>3.8895765266167386E-3</v>
      </c>
      <c r="I251" s="35">
        <f t="shared" si="63"/>
        <v>2.216138869226903E-3</v>
      </c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</row>
    <row r="252" spans="1:24" hidden="1">
      <c r="A252" s="21"/>
      <c r="B252" s="21"/>
      <c r="C252" s="33">
        <f t="shared" si="64"/>
        <v>-3.5</v>
      </c>
      <c r="D252" s="5">
        <f t="shared" si="65"/>
        <v>-3.75</v>
      </c>
      <c r="E252" s="7"/>
      <c r="F252" s="4">
        <f t="shared" si="60"/>
        <v>-0.19446065686846714</v>
      </c>
      <c r="G252" s="34">
        <f t="shared" si="61"/>
        <v>5.9343896737465485E-2</v>
      </c>
      <c r="H252" s="34">
        <f t="shared" si="62"/>
        <v>6.3483936720503162E-2</v>
      </c>
      <c r="I252" s="35">
        <f t="shared" si="63"/>
        <v>6.7912800525423964E-2</v>
      </c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</row>
    <row r="253" spans="1:24" hidden="1">
      <c r="A253" s="21"/>
      <c r="B253" s="21"/>
      <c r="C253" s="33">
        <f t="shared" si="64"/>
        <v>-3</v>
      </c>
      <c r="D253" s="5">
        <f t="shared" si="65"/>
        <v>-3.25</v>
      </c>
      <c r="E253" s="7"/>
      <c r="F253" s="4">
        <f t="shared" si="60"/>
        <v>-0.11611043313701561</v>
      </c>
      <c r="G253" s="34">
        <f t="shared" si="61"/>
        <v>8.8035200281383078E-2</v>
      </c>
      <c r="H253" s="34">
        <f t="shared" si="62"/>
        <v>0.13819444714763512</v>
      </c>
      <c r="I253" s="35">
        <f t="shared" si="63"/>
        <v>0.21693260379256657</v>
      </c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</row>
    <row r="254" spans="1:24" hidden="1">
      <c r="A254" s="21"/>
      <c r="B254" s="21"/>
      <c r="C254" s="33">
        <f t="shared" si="64"/>
        <v>-2.5</v>
      </c>
      <c r="D254" s="5">
        <f t="shared" si="65"/>
        <v>-2.75</v>
      </c>
      <c r="E254" s="7"/>
      <c r="F254" s="4">
        <f t="shared" si="60"/>
        <v>-6.8286729983551758E-2</v>
      </c>
      <c r="G254" s="34">
        <f t="shared" si="61"/>
        <v>0.10637635004989689</v>
      </c>
      <c r="H254" s="34">
        <f t="shared" si="62"/>
        <v>0.22017389025864881</v>
      </c>
      <c r="I254" s="35">
        <f t="shared" si="63"/>
        <v>0.45570788929013939</v>
      </c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</row>
    <row r="255" spans="1:24" hidden="1">
      <c r="A255" s="21"/>
      <c r="B255" s="21"/>
      <c r="C255" s="33">
        <f t="shared" si="64"/>
        <v>-2</v>
      </c>
      <c r="D255" s="5">
        <f t="shared" si="65"/>
        <v>-2.25</v>
      </c>
      <c r="E255" s="7"/>
      <c r="F255" s="4">
        <f t="shared" si="60"/>
        <v>-6.6615376452485803E-2</v>
      </c>
      <c r="G255" s="34">
        <f t="shared" si="61"/>
        <v>0.19551419427813452</v>
      </c>
      <c r="H255" s="34">
        <f t="shared" si="62"/>
        <v>0.50242524691869817</v>
      </c>
      <c r="I255" s="35">
        <f t="shared" si="63"/>
        <v>1.2911140783068236</v>
      </c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</row>
    <row r="256" spans="1:24" hidden="1">
      <c r="A256" s="21"/>
      <c r="B256" s="21"/>
      <c r="C256" s="33">
        <f t="shared" si="64"/>
        <v>-1.5</v>
      </c>
      <c r="D256" s="5">
        <f t="shared" si="65"/>
        <v>-1.75</v>
      </c>
      <c r="E256" s="7"/>
      <c r="F256" s="4">
        <f t="shared" si="60"/>
        <v>-1.5908809536442581E-2</v>
      </c>
      <c r="G256" s="34">
        <f t="shared" si="61"/>
        <v>8.5666195377672449E-2</v>
      </c>
      <c r="H256" s="34">
        <f t="shared" si="62"/>
        <v>0.26297496270342163</v>
      </c>
      <c r="I256" s="35">
        <f t="shared" si="63"/>
        <v>0.80727095097409207</v>
      </c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</row>
    <row r="257" spans="1:24" hidden="1">
      <c r="A257" s="21"/>
      <c r="B257" s="21"/>
      <c r="C257" s="33">
        <f t="shared" si="64"/>
        <v>-1</v>
      </c>
      <c r="D257" s="5">
        <f t="shared" si="65"/>
        <v>-1.25</v>
      </c>
      <c r="E257" s="7"/>
      <c r="F257" s="4">
        <f t="shared" si="60"/>
        <v>-1.6315593993739056E-2</v>
      </c>
      <c r="G257" s="34">
        <f t="shared" si="61"/>
        <v>0.16633045451069872</v>
      </c>
      <c r="H257" s="34">
        <f t="shared" si="62"/>
        <v>0.59376039117685242</v>
      </c>
      <c r="I257" s="35">
        <f t="shared" si="63"/>
        <v>2.1195841926098504</v>
      </c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</row>
    <row r="258" spans="1:24" hidden="1">
      <c r="A258" s="21"/>
      <c r="B258" s="21"/>
      <c r="C258" s="33">
        <f t="shared" si="64"/>
        <v>-0.5</v>
      </c>
      <c r="D258" s="5">
        <f t="shared" si="65"/>
        <v>-0.75</v>
      </c>
      <c r="E258" s="7"/>
      <c r="F258" s="4">
        <f t="shared" si="60"/>
        <v>-6.9241789144160876E-3</v>
      </c>
      <c r="G258" s="34">
        <f t="shared" si="61"/>
        <v>0.1529133384278388</v>
      </c>
      <c r="H258" s="34">
        <f t="shared" si="62"/>
        <v>0.62232112866101319</v>
      </c>
      <c r="I258" s="35">
        <f t="shared" si="63"/>
        <v>2.5326998361276378</v>
      </c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</row>
    <row r="259" spans="1:24" hidden="1">
      <c r="A259" s="21"/>
      <c r="B259" s="21"/>
      <c r="C259" s="33">
        <f t="shared" si="64"/>
        <v>0</v>
      </c>
      <c r="D259" s="5">
        <f t="shared" si="65"/>
        <v>-0.25</v>
      </c>
      <c r="E259" s="7"/>
      <c r="F259" s="4">
        <f t="shared" si="60"/>
        <v>-2.6087264109230469E-3</v>
      </c>
      <c r="G259" s="34">
        <f t="shared" si="61"/>
        <v>0.21790940854845037</v>
      </c>
      <c r="H259" s="34">
        <f t="shared" si="62"/>
        <v>0.99579446899312118</v>
      </c>
      <c r="I259" s="35">
        <f t="shared" si="63"/>
        <v>4.5505452521882113</v>
      </c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</row>
    <row r="260" spans="1:24" hidden="1">
      <c r="A260" s="21"/>
      <c r="B260" s="21"/>
      <c r="C260" s="33">
        <f t="shared" si="64"/>
        <v>0.5</v>
      </c>
      <c r="D260" s="5">
        <f t="shared" si="65"/>
        <v>0.25</v>
      </c>
      <c r="E260" s="7"/>
      <c r="F260" s="4">
        <f t="shared" si="60"/>
        <v>3.0774128508515943E-3</v>
      </c>
      <c r="G260" s="34">
        <f t="shared" si="61"/>
        <v>0.31638884344669149</v>
      </c>
      <c r="H260" s="34">
        <f t="shared" si="62"/>
        <v>1.6040166212053624</v>
      </c>
      <c r="I260" s="35">
        <f t="shared" si="63"/>
        <v>8.1319849748007034</v>
      </c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</row>
    <row r="261" spans="1:24" hidden="1">
      <c r="A261" s="21"/>
      <c r="B261" s="21"/>
      <c r="C261" s="33">
        <f t="shared" si="64"/>
        <v>1</v>
      </c>
      <c r="D261" s="5">
        <f t="shared" si="65"/>
        <v>0.75</v>
      </c>
      <c r="E261" s="7"/>
      <c r="F261" s="4">
        <f t="shared" si="60"/>
        <v>3.5018835889000901E-3</v>
      </c>
      <c r="G261" s="34">
        <f t="shared" si="61"/>
        <v>0.14484848479808141</v>
      </c>
      <c r="H261" s="34">
        <f t="shared" si="62"/>
        <v>0.80677180864526277</v>
      </c>
      <c r="I261" s="35">
        <f t="shared" si="63"/>
        <v>4.4935282003955743</v>
      </c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</row>
    <row r="262" spans="1:24" hidden="1">
      <c r="A262" s="21"/>
      <c r="B262" s="21"/>
      <c r="C262" s="33">
        <f t="shared" si="64"/>
        <v>1.5</v>
      </c>
      <c r="D262" s="5">
        <f t="shared" si="65"/>
        <v>1.25</v>
      </c>
      <c r="E262" s="7"/>
      <c r="F262" s="4">
        <f t="shared" si="60"/>
        <v>6.2874728073433445E-2</v>
      </c>
      <c r="G262" s="34">
        <f t="shared" si="61"/>
        <v>1.8531460623405058</v>
      </c>
      <c r="H262" s="34">
        <f t="shared" si="62"/>
        <v>11.248158393160175</v>
      </c>
      <c r="I262" s="35">
        <f t="shared" si="63"/>
        <v>68.27366164425527</v>
      </c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</row>
    <row r="263" spans="1:24" hidden="1">
      <c r="A263" s="21"/>
      <c r="B263" s="21"/>
      <c r="C263" s="33">
        <f t="shared" si="64"/>
        <v>2</v>
      </c>
      <c r="D263" s="5">
        <f t="shared" si="65"/>
        <v>1.75</v>
      </c>
      <c r="E263" s="7"/>
      <c r="F263" s="4">
        <f t="shared" si="60"/>
        <v>3.0022461576555068E-2</v>
      </c>
      <c r="G263" s="34">
        <f t="shared" si="61"/>
        <v>0.74047043935073331</v>
      </c>
      <c r="H263" s="34">
        <f t="shared" si="62"/>
        <v>4.8647156907671025</v>
      </c>
      <c r="I263" s="35">
        <f t="shared" si="63"/>
        <v>31.960031750553384</v>
      </c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</row>
    <row r="264" spans="1:24" hidden="1">
      <c r="A264" s="21"/>
      <c r="B264" s="21"/>
      <c r="C264" s="33">
        <f t="shared" si="64"/>
        <v>2.5</v>
      </c>
      <c r="D264" s="5">
        <f t="shared" si="65"/>
        <v>2.25</v>
      </c>
      <c r="E264" s="7"/>
      <c r="F264" s="4">
        <f t="shared" si="60"/>
        <v>2.9129304398578023E-2</v>
      </c>
      <c r="G264" s="34">
        <f t="shared" si="61"/>
        <v>0.64707909850797996</v>
      </c>
      <c r="H264" s="34">
        <f t="shared" si="62"/>
        <v>4.5746962145211905</v>
      </c>
      <c r="I264" s="35">
        <f t="shared" si="63"/>
        <v>32.34202047850016</v>
      </c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</row>
    <row r="265" spans="1:24" hidden="1">
      <c r="A265" s="21"/>
      <c r="B265" s="21"/>
      <c r="C265" s="33">
        <f t="shared" si="64"/>
        <v>3</v>
      </c>
      <c r="D265" s="5">
        <f t="shared" si="65"/>
        <v>2.75</v>
      </c>
      <c r="E265" s="7"/>
      <c r="F265" s="4">
        <f t="shared" si="60"/>
        <v>1.4396632532144816E-2</v>
      </c>
      <c r="G265" s="34">
        <f t="shared" si="61"/>
        <v>0.29998038079041278</v>
      </c>
      <c r="H265" s="34">
        <f t="shared" si="62"/>
        <v>2.2707805475505962</v>
      </c>
      <c r="I265" s="35">
        <f t="shared" si="63"/>
        <v>17.189271783533194</v>
      </c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</row>
    <row r="266" spans="1:24" hidden="1">
      <c r="A266" s="21"/>
      <c r="B266" s="21"/>
      <c r="C266" s="33">
        <f t="shared" si="64"/>
        <v>3.5</v>
      </c>
      <c r="D266" s="5">
        <f t="shared" si="65"/>
        <v>3.25</v>
      </c>
      <c r="E266" s="7"/>
      <c r="F266" s="4">
        <f t="shared" si="60"/>
        <v>2.2647282502962454E-2</v>
      </c>
      <c r="G266" s="34">
        <f t="shared" si="61"/>
        <v>0.45378940767962261</v>
      </c>
      <c r="H266" s="34">
        <f t="shared" si="62"/>
        <v>3.6619732144019497</v>
      </c>
      <c r="I266" s="35">
        <f t="shared" si="63"/>
        <v>29.551257909626887</v>
      </c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</row>
    <row r="267" spans="1:24" hidden="1">
      <c r="A267" s="21"/>
      <c r="B267" s="21"/>
      <c r="C267" s="33">
        <f t="shared" si="64"/>
        <v>4</v>
      </c>
      <c r="D267" s="5">
        <f t="shared" si="65"/>
        <v>3.75</v>
      </c>
      <c r="E267" s="7"/>
      <c r="F267" s="4">
        <f t="shared" si="60"/>
        <v>1.8835889000902002E-2</v>
      </c>
      <c r="G267" s="34">
        <f t="shared" si="61"/>
        <v>0.36888630477386902</v>
      </c>
      <c r="H267" s="34">
        <f t="shared" si="62"/>
        <v>3.1612684030003866</v>
      </c>
      <c r="I267" s="35">
        <f t="shared" si="63"/>
        <v>27.091322682566922</v>
      </c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</row>
    <row r="268" spans="1:24" hidden="1">
      <c r="A268" s="21"/>
      <c r="B268" s="21"/>
      <c r="C268" s="33">
        <f t="shared" si="64"/>
        <v>4.5</v>
      </c>
      <c r="D268" s="5">
        <f t="shared" si="65"/>
        <v>4.25</v>
      </c>
      <c r="E268" s="7"/>
      <c r="F268" s="4">
        <f t="shared" si="60"/>
        <v>5.1113351373339696E-3</v>
      </c>
      <c r="G268" s="34">
        <f t="shared" si="61"/>
        <v>9.8932129229901702E-2</v>
      </c>
      <c r="H268" s="34">
        <f t="shared" si="62"/>
        <v>0.89729101807251743</v>
      </c>
      <c r="I268" s="35">
        <f t="shared" si="63"/>
        <v>8.1382173554824107</v>
      </c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</row>
    <row r="269" spans="1:24" ht="2.25" hidden="1" customHeight="1">
      <c r="A269" s="21"/>
      <c r="B269" s="21"/>
      <c r="C269" s="36">
        <f t="shared" si="64"/>
        <v>5</v>
      </c>
      <c r="D269" s="37">
        <f t="shared" si="65"/>
        <v>4.75</v>
      </c>
      <c r="E269" s="38"/>
      <c r="F269" s="4">
        <f t="shared" si="60"/>
        <v>0</v>
      </c>
      <c r="G269" s="34">
        <f t="shared" si="61"/>
        <v>0</v>
      </c>
      <c r="H269" s="34">
        <f t="shared" si="62"/>
        <v>0</v>
      </c>
      <c r="I269" s="35">
        <f t="shared" si="63"/>
        <v>0</v>
      </c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</row>
    <row r="270" spans="1:24" hidden="1">
      <c r="A270" s="21"/>
      <c r="B270" s="21"/>
      <c r="C270" s="21"/>
      <c r="D270" s="21"/>
      <c r="E270" s="59">
        <f>2^(-F270)</f>
        <v>28.241866506204946</v>
      </c>
      <c r="F270" s="60">
        <f>SUM(F239:F269)</f>
        <v>-4.8197635344263459</v>
      </c>
      <c r="G270" s="60">
        <f>SQRT(SUM(G239:G269))</f>
        <v>2.8869154382134066</v>
      </c>
      <c r="H270" s="60">
        <f>(SUM(H239:H269))/(($G$270)^3)</f>
        <v>1.3047376967989455</v>
      </c>
      <c r="I270" s="60">
        <f>(SUM(I239:I269))/(($G$270)^4)</f>
        <v>3.6139835889060712</v>
      </c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</row>
    <row r="271" spans="1:24" ht="13" hidden="1">
      <c r="A271" s="21"/>
      <c r="B271" s="21"/>
      <c r="C271" s="21"/>
      <c r="D271" s="21"/>
      <c r="E271" s="76" t="s">
        <v>10</v>
      </c>
      <c r="F271" s="61" t="s">
        <v>8</v>
      </c>
      <c r="G271" s="62" t="s">
        <v>9</v>
      </c>
      <c r="H271" s="62" t="s">
        <v>6</v>
      </c>
      <c r="I271" s="62" t="s">
        <v>5</v>
      </c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</row>
    <row r="272" spans="1:24">
      <c r="A272" s="21"/>
      <c r="B272" s="21"/>
      <c r="C272" s="21"/>
      <c r="D272" s="21"/>
      <c r="E272" s="21"/>
      <c r="F272" s="21"/>
      <c r="G272" s="21"/>
      <c r="H272" s="26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</row>
    <row r="273" spans="1:24">
      <c r="A273" s="21"/>
      <c r="B273" s="21"/>
      <c r="C273" s="21"/>
      <c r="D273" s="21"/>
      <c r="E273" s="21"/>
      <c r="F273" s="21"/>
      <c r="G273" s="26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</row>
    <row r="274" spans="1:24">
      <c r="A274" s="21"/>
      <c r="B274" s="21"/>
      <c r="C274" s="21"/>
      <c r="D274" s="21"/>
      <c r="E274" s="21"/>
      <c r="F274" s="21"/>
      <c r="G274" s="26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</row>
    <row r="275" spans="1:24">
      <c r="A275" s="21"/>
      <c r="B275" s="21"/>
      <c r="C275" s="21"/>
      <c r="D275" s="21"/>
      <c r="E275" s="21"/>
      <c r="F275" s="21"/>
      <c r="G275" s="26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</row>
    <row r="276" spans="1:24">
      <c r="A276" s="21"/>
      <c r="B276" s="21"/>
      <c r="C276" s="21"/>
      <c r="D276" s="21"/>
      <c r="E276" s="21"/>
      <c r="F276" s="21"/>
      <c r="G276" s="26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</row>
    <row r="277" spans="1:24">
      <c r="A277" s="21"/>
      <c r="B277" s="21"/>
      <c r="C277" s="21"/>
      <c r="D277" s="21"/>
      <c r="E277" s="21"/>
      <c r="F277" s="21"/>
      <c r="G277" s="26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</row>
    <row r="278" spans="1:24">
      <c r="A278" s="21"/>
      <c r="B278" s="21"/>
      <c r="C278" s="21"/>
      <c r="D278" s="21"/>
      <c r="E278" s="21"/>
      <c r="F278" s="21"/>
      <c r="G278" s="26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</row>
    <row r="279" spans="1:24">
      <c r="A279" s="21"/>
      <c r="B279" s="21"/>
      <c r="C279" s="21"/>
      <c r="D279" s="21"/>
      <c r="E279" s="21"/>
      <c r="F279" s="21"/>
      <c r="G279" s="26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</row>
    <row r="280" spans="1:24">
      <c r="A280" s="21"/>
      <c r="B280" s="21"/>
      <c r="C280" s="21"/>
      <c r="D280" s="21"/>
      <c r="E280" s="21"/>
      <c r="F280" s="21"/>
      <c r="G280" s="26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</row>
    <row r="281" spans="1:24">
      <c r="A281" s="21"/>
      <c r="B281" s="21"/>
      <c r="C281" s="21"/>
      <c r="D281" s="21"/>
      <c r="E281" s="21"/>
      <c r="F281" s="21"/>
      <c r="G281" s="26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</row>
    <row r="282" spans="1:24">
      <c r="A282" s="21"/>
      <c r="B282" s="21"/>
      <c r="C282" s="21"/>
      <c r="D282" s="21"/>
      <c r="E282" s="21"/>
      <c r="F282" s="21"/>
      <c r="G282" s="26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</row>
    <row r="283" spans="1:24">
      <c r="A283" s="21"/>
      <c r="B283" s="21"/>
      <c r="C283" s="21"/>
      <c r="D283" s="21"/>
      <c r="E283" s="21"/>
      <c r="F283" s="21"/>
      <c r="G283" s="26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</row>
    <row r="284" spans="1:24">
      <c r="A284" s="21"/>
      <c r="B284" s="21"/>
      <c r="C284" s="21"/>
      <c r="D284" s="21"/>
      <c r="E284" s="21"/>
      <c r="F284" s="21"/>
      <c r="G284" s="26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</row>
    <row r="285" spans="1:24">
      <c r="A285" s="21"/>
      <c r="B285" s="21"/>
      <c r="C285" s="21"/>
      <c r="D285" s="21"/>
      <c r="E285" s="21"/>
      <c r="F285" s="21"/>
      <c r="G285" s="26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</row>
    <row r="286" spans="1:24">
      <c r="A286" s="21"/>
      <c r="B286" s="21"/>
      <c r="C286" s="21"/>
      <c r="D286" s="21"/>
      <c r="E286" s="21"/>
      <c r="F286" s="21"/>
      <c r="G286" s="26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</row>
    <row r="287" spans="1:24">
      <c r="A287" s="21"/>
      <c r="B287" s="21"/>
      <c r="C287" s="21"/>
      <c r="D287" s="21"/>
      <c r="E287" s="21"/>
      <c r="F287" s="21"/>
      <c r="G287" s="26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</row>
    <row r="288" spans="1:24">
      <c r="A288" s="21"/>
      <c r="B288" s="21"/>
      <c r="C288" s="21"/>
      <c r="D288" s="21"/>
      <c r="E288" s="21"/>
      <c r="F288" s="21"/>
      <c r="G288" s="26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</row>
    <row r="289" spans="1:24">
      <c r="A289" s="21"/>
      <c r="B289" s="21"/>
      <c r="C289" s="21"/>
      <c r="D289" s="21"/>
      <c r="E289" s="21"/>
      <c r="F289" s="21"/>
      <c r="G289" s="26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</row>
    <row r="290" spans="1:24">
      <c r="A290" s="21"/>
      <c r="B290" s="21"/>
      <c r="C290" s="21"/>
      <c r="D290" s="21"/>
      <c r="E290" s="21"/>
      <c r="F290" s="21"/>
      <c r="G290" s="26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</row>
    <row r="291" spans="1:24">
      <c r="A291" s="21"/>
      <c r="B291" s="21"/>
      <c r="C291" s="21"/>
      <c r="D291" s="21"/>
      <c r="E291" s="21"/>
      <c r="F291" s="21"/>
      <c r="G291" s="26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</row>
    <row r="292" spans="1:24">
      <c r="A292" s="21"/>
      <c r="B292" s="21"/>
      <c r="C292" s="21"/>
      <c r="D292" s="21"/>
      <c r="E292" s="21"/>
      <c r="F292" s="21"/>
      <c r="G292" s="26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</row>
    <row r="293" spans="1:24">
      <c r="A293" s="21"/>
      <c r="B293" s="21"/>
      <c r="C293" s="21"/>
      <c r="D293" s="21"/>
      <c r="E293" s="21"/>
      <c r="F293" s="21"/>
      <c r="G293" s="26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</row>
    <row r="294" spans="1:24">
      <c r="A294" s="21"/>
      <c r="B294" s="21"/>
      <c r="C294" s="21"/>
      <c r="D294" s="21"/>
      <c r="E294" s="21"/>
      <c r="F294" s="21"/>
      <c r="G294" s="26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</row>
    <row r="295" spans="1:24">
      <c r="A295" s="21"/>
      <c r="B295" s="21"/>
      <c r="C295" s="21"/>
      <c r="D295" s="21"/>
      <c r="E295" s="21"/>
      <c r="F295" s="21"/>
      <c r="G295" s="26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</row>
    <row r="296" spans="1:24">
      <c r="A296" s="21"/>
      <c r="B296" s="21"/>
      <c r="C296" s="21"/>
      <c r="D296" s="21"/>
      <c r="E296" s="21"/>
      <c r="F296" s="21"/>
      <c r="G296" s="26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</row>
    <row r="297" spans="1:24">
      <c r="A297" s="21"/>
      <c r="B297" s="21"/>
      <c r="C297" s="21"/>
      <c r="D297" s="21"/>
      <c r="E297" s="21"/>
      <c r="F297" s="21"/>
      <c r="G297" s="26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</row>
    <row r="298" spans="1:24">
      <c r="A298" s="21"/>
      <c r="B298" s="21"/>
      <c r="C298" s="21"/>
      <c r="D298" s="21"/>
      <c r="E298" s="21"/>
      <c r="F298" s="21"/>
      <c r="G298" s="26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</row>
    <row r="299" spans="1:24">
      <c r="A299" s="21"/>
      <c r="B299" s="21"/>
      <c r="C299" s="21"/>
      <c r="D299" s="21"/>
      <c r="E299" s="21"/>
      <c r="F299" s="21"/>
      <c r="G299" s="26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</row>
    <row r="300" spans="1:24">
      <c r="A300" s="21"/>
      <c r="B300" s="21"/>
      <c r="C300" s="21"/>
      <c r="D300" s="21"/>
      <c r="E300" s="21"/>
      <c r="F300" s="21"/>
      <c r="G300" s="26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</row>
    <row r="301" spans="1:24">
      <c r="A301" s="21"/>
      <c r="B301" s="21"/>
      <c r="C301" s="21"/>
      <c r="D301" s="21"/>
      <c r="E301" s="21"/>
      <c r="F301" s="21"/>
      <c r="G301" s="26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</row>
    <row r="302" spans="1:24">
      <c r="A302" s="21"/>
      <c r="B302" s="21"/>
      <c r="C302" s="21"/>
      <c r="D302" s="21"/>
      <c r="E302" s="21"/>
      <c r="F302" s="21"/>
      <c r="G302" s="26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</row>
    <row r="303" spans="1:24">
      <c r="A303" s="21"/>
      <c r="B303" s="21"/>
      <c r="C303" s="21"/>
      <c r="D303" s="21"/>
      <c r="E303" s="21"/>
      <c r="F303" s="21"/>
      <c r="G303" s="26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</row>
    <row r="304" spans="1:24">
      <c r="A304" s="21"/>
      <c r="B304" s="21"/>
      <c r="C304" s="21"/>
      <c r="D304" s="21"/>
      <c r="E304" s="21"/>
      <c r="F304" s="21"/>
      <c r="G304" s="26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Generale </vt:lpstr>
      <vt:lpstr>Curve Granulometriche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2013-10-23T17:23:44Z</dcterms:modified>
</cp:coreProperties>
</file>