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60" windowWidth="25360" windowHeight="1512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7" i="18" l="1"/>
  <c r="E167" i="18"/>
  <c r="E14" i="18"/>
  <c r="D128" i="18"/>
  <c r="D129" i="18"/>
  <c r="D130" i="18"/>
  <c r="D131" i="18"/>
  <c r="D132" i="18"/>
  <c r="D133" i="18"/>
  <c r="D134" i="18"/>
  <c r="D135" i="18"/>
  <c r="D136" i="18"/>
  <c r="D137" i="18"/>
  <c r="D138" i="18"/>
  <c r="F138" i="18"/>
  <c r="D139" i="18"/>
  <c r="F139" i="18"/>
  <c r="D140" i="18"/>
  <c r="F140" i="18"/>
  <c r="D141" i="18"/>
  <c r="F141" i="18"/>
  <c r="D142" i="18"/>
  <c r="F142" i="18"/>
  <c r="D143" i="18"/>
  <c r="F143" i="18"/>
  <c r="D144" i="18"/>
  <c r="F144" i="18"/>
  <c r="D145" i="18"/>
  <c r="F145" i="18"/>
  <c r="D146" i="18"/>
  <c r="F146" i="18"/>
  <c r="D147" i="18"/>
  <c r="F147" i="18"/>
  <c r="D148" i="18"/>
  <c r="F148" i="18"/>
  <c r="D149" i="18"/>
  <c r="F149" i="18"/>
  <c r="D150" i="18"/>
  <c r="F150" i="18"/>
  <c r="D151" i="18"/>
  <c r="F151" i="18"/>
  <c r="D152" i="18"/>
  <c r="F152" i="18"/>
  <c r="D153" i="18"/>
  <c r="F153" i="18"/>
  <c r="D154" i="18"/>
  <c r="F154" i="18"/>
  <c r="E121" i="18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G126" i="18"/>
  <c r="C240" i="18"/>
  <c r="D240" i="18"/>
  <c r="F240" i="18"/>
  <c r="G127" i="18"/>
  <c r="C241" i="18"/>
  <c r="D241" i="18"/>
  <c r="F241" i="18"/>
  <c r="G128" i="18"/>
  <c r="C242" i="18"/>
  <c r="D242" i="18"/>
  <c r="F242" i="18"/>
  <c r="G129" i="18"/>
  <c r="C243" i="18"/>
  <c r="D243" i="18"/>
  <c r="F243" i="18"/>
  <c r="G130" i="18"/>
  <c r="C244" i="18"/>
  <c r="D244" i="18"/>
  <c r="F244" i="18"/>
  <c r="G131" i="18"/>
  <c r="C245" i="18"/>
  <c r="D245" i="18"/>
  <c r="F245" i="18"/>
  <c r="G132" i="18"/>
  <c r="C246" i="18"/>
  <c r="D246" i="18"/>
  <c r="F246" i="18"/>
  <c r="G133" i="18"/>
  <c r="C247" i="18"/>
  <c r="D247" i="18"/>
  <c r="F247" i="18"/>
  <c r="G134" i="18"/>
  <c r="C248" i="18"/>
  <c r="D248" i="18"/>
  <c r="F248" i="18"/>
  <c r="G135" i="18"/>
  <c r="C249" i="18"/>
  <c r="D249" i="18"/>
  <c r="F249" i="18"/>
  <c r="G136" i="18"/>
  <c r="C250" i="18"/>
  <c r="D250" i="18"/>
  <c r="F250" i="18"/>
  <c r="G137" i="18"/>
  <c r="C251" i="18"/>
  <c r="D251" i="18"/>
  <c r="F251" i="18"/>
  <c r="G138" i="18"/>
  <c r="C252" i="18"/>
  <c r="D252" i="18"/>
  <c r="F252" i="18"/>
  <c r="G139" i="18"/>
  <c r="C253" i="18"/>
  <c r="D253" i="18"/>
  <c r="F253" i="18"/>
  <c r="G140" i="18"/>
  <c r="C254" i="18"/>
  <c r="D254" i="18"/>
  <c r="F254" i="18"/>
  <c r="G141" i="18"/>
  <c r="C255" i="18"/>
  <c r="D255" i="18"/>
  <c r="F255" i="18"/>
  <c r="G142" i="18"/>
  <c r="C256" i="18"/>
  <c r="D256" i="18"/>
  <c r="F256" i="18"/>
  <c r="G143" i="18"/>
  <c r="C257" i="18"/>
  <c r="D257" i="18"/>
  <c r="F257" i="18"/>
  <c r="G144" i="18"/>
  <c r="C258" i="18"/>
  <c r="D258" i="18"/>
  <c r="F258" i="18"/>
  <c r="G145" i="18"/>
  <c r="C259" i="18"/>
  <c r="D259" i="18"/>
  <c r="F259" i="18"/>
  <c r="G146" i="18"/>
  <c r="C260" i="18"/>
  <c r="D260" i="18"/>
  <c r="F260" i="18"/>
  <c r="G147" i="18"/>
  <c r="C261" i="18"/>
  <c r="D261" i="18"/>
  <c r="F261" i="18"/>
  <c r="G148" i="18"/>
  <c r="C262" i="18"/>
  <c r="D262" i="18"/>
  <c r="F262" i="18"/>
  <c r="G149" i="18"/>
  <c r="C263" i="18"/>
  <c r="D263" i="18"/>
  <c r="F263" i="18"/>
  <c r="G150" i="18"/>
  <c r="C264" i="18"/>
  <c r="D264" i="18"/>
  <c r="F264" i="18"/>
  <c r="G151" i="18"/>
  <c r="C265" i="18"/>
  <c r="D265" i="18"/>
  <c r="F265" i="18"/>
  <c r="G152" i="18"/>
  <c r="C266" i="18"/>
  <c r="D266" i="18"/>
  <c r="F266" i="18"/>
  <c r="G153" i="18"/>
  <c r="C267" i="18"/>
  <c r="D267" i="18"/>
  <c r="F267" i="18"/>
  <c r="G154" i="18"/>
  <c r="C268" i="18"/>
  <c r="D268" i="18"/>
  <c r="F268" i="18"/>
  <c r="G155" i="18"/>
  <c r="C269" i="18"/>
  <c r="D269" i="18"/>
  <c r="F269" i="18"/>
  <c r="F270" i="18"/>
  <c r="I239" i="18"/>
  <c r="G239" i="18"/>
  <c r="G240" i="18"/>
  <c r="G241" i="18"/>
  <c r="G242" i="18"/>
  <c r="G243" i="18"/>
  <c r="G244" i="18"/>
  <c r="G245" i="18"/>
  <c r="G246" i="18"/>
  <c r="G247" i="18"/>
  <c r="G248" i="18"/>
  <c r="G249" i="18"/>
  <c r="G250" i="18"/>
  <c r="G251" i="18"/>
  <c r="G252" i="18"/>
  <c r="G253" i="18"/>
  <c r="G254" i="18"/>
  <c r="G255" i="18"/>
  <c r="G256" i="18"/>
  <c r="G257" i="18"/>
  <c r="G258" i="18"/>
  <c r="G259" i="18"/>
  <c r="G260" i="18"/>
  <c r="G261" i="18"/>
  <c r="G262" i="18"/>
  <c r="G263" i="18"/>
  <c r="G264" i="18"/>
  <c r="G265" i="18"/>
  <c r="G266" i="18"/>
  <c r="G267" i="18"/>
  <c r="G268" i="18"/>
  <c r="G269" i="18"/>
  <c r="G270" i="18"/>
  <c r="I240" i="18"/>
  <c r="I241" i="18"/>
  <c r="I242" i="18"/>
  <c r="I243" i="18"/>
  <c r="I244" i="18"/>
  <c r="I245" i="18"/>
  <c r="I246" i="18"/>
  <c r="I247" i="18"/>
  <c r="I248" i="18"/>
  <c r="I249" i="18"/>
  <c r="I250" i="18"/>
  <c r="I251" i="18"/>
  <c r="I252" i="18"/>
  <c r="I253" i="18"/>
  <c r="I254" i="18"/>
  <c r="I255" i="18"/>
  <c r="I256" i="18"/>
  <c r="I257" i="18"/>
  <c r="I258" i="18"/>
  <c r="I259" i="18"/>
  <c r="I260" i="18"/>
  <c r="I261" i="18"/>
  <c r="I262" i="18"/>
  <c r="I263" i="18"/>
  <c r="I264" i="18"/>
  <c r="I265" i="18"/>
  <c r="I266" i="18"/>
  <c r="I267" i="18"/>
  <c r="I268" i="18"/>
  <c r="I269" i="18"/>
  <c r="I270" i="18"/>
  <c r="H239" i="18"/>
  <c r="H240" i="18"/>
  <c r="H241" i="18"/>
  <c r="H242" i="18"/>
  <c r="H243" i="18"/>
  <c r="H244" i="18"/>
  <c r="H245" i="18"/>
  <c r="H246" i="18"/>
  <c r="H247" i="18"/>
  <c r="H248" i="18"/>
  <c r="H249" i="18"/>
  <c r="H250" i="18"/>
  <c r="H251" i="18"/>
  <c r="H252" i="18"/>
  <c r="H253" i="18"/>
  <c r="H254" i="18"/>
  <c r="H255" i="18"/>
  <c r="H256" i="18"/>
  <c r="H257" i="18"/>
  <c r="H258" i="18"/>
  <c r="H259" i="18"/>
  <c r="H260" i="18"/>
  <c r="H261" i="18"/>
  <c r="H262" i="18"/>
  <c r="H263" i="18"/>
  <c r="H264" i="18"/>
  <c r="H265" i="18"/>
  <c r="H266" i="18"/>
  <c r="H267" i="18"/>
  <c r="H268" i="18"/>
  <c r="H269" i="18"/>
  <c r="H270" i="18"/>
  <c r="E27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H126" i="18"/>
  <c r="H83" i="18"/>
  <c r="H40" i="18"/>
  <c r="G40" i="18"/>
  <c r="C170" i="18"/>
  <c r="D170" i="18"/>
  <c r="F170" i="18"/>
  <c r="H127" i="18"/>
  <c r="H84" i="18"/>
  <c r="H41" i="18"/>
  <c r="G41" i="18"/>
  <c r="C171" i="18"/>
  <c r="D171" i="18"/>
  <c r="F171" i="18"/>
  <c r="H128" i="18"/>
  <c r="H85" i="18"/>
  <c r="H42" i="18"/>
  <c r="G42" i="18"/>
  <c r="C172" i="18"/>
  <c r="D172" i="18"/>
  <c r="F172" i="18"/>
  <c r="H129" i="18"/>
  <c r="H86" i="18"/>
  <c r="H43" i="18"/>
  <c r="G43" i="18"/>
  <c r="C173" i="18"/>
  <c r="D173" i="18"/>
  <c r="F173" i="18"/>
  <c r="H130" i="18"/>
  <c r="H87" i="18"/>
  <c r="H44" i="18"/>
  <c r="G44" i="18"/>
  <c r="C174" i="18"/>
  <c r="D174" i="18"/>
  <c r="F174" i="18"/>
  <c r="H131" i="18"/>
  <c r="H88" i="18"/>
  <c r="H45" i="18"/>
  <c r="G45" i="18"/>
  <c r="C175" i="18"/>
  <c r="D175" i="18"/>
  <c r="F175" i="18"/>
  <c r="H132" i="18"/>
  <c r="H89" i="18"/>
  <c r="H46" i="18"/>
  <c r="G46" i="18"/>
  <c r="C176" i="18"/>
  <c r="D176" i="18"/>
  <c r="F176" i="18"/>
  <c r="H133" i="18"/>
  <c r="H90" i="18"/>
  <c r="H47" i="18"/>
  <c r="G47" i="18"/>
  <c r="C177" i="18"/>
  <c r="D177" i="18"/>
  <c r="F177" i="18"/>
  <c r="H134" i="18"/>
  <c r="H91" i="18"/>
  <c r="H48" i="18"/>
  <c r="G48" i="18"/>
  <c r="C178" i="18"/>
  <c r="D178" i="18"/>
  <c r="F178" i="18"/>
  <c r="H135" i="18"/>
  <c r="H92" i="18"/>
  <c r="H49" i="18"/>
  <c r="G49" i="18"/>
  <c r="C179" i="18"/>
  <c r="D179" i="18"/>
  <c r="F179" i="18"/>
  <c r="H136" i="18"/>
  <c r="H93" i="18"/>
  <c r="H50" i="18"/>
  <c r="G50" i="18"/>
  <c r="C180" i="18"/>
  <c r="D180" i="18"/>
  <c r="F180" i="18"/>
  <c r="H137" i="18"/>
  <c r="H94" i="18"/>
  <c r="H51" i="18"/>
  <c r="G51" i="18"/>
  <c r="C181" i="18"/>
  <c r="D181" i="18"/>
  <c r="F181" i="18"/>
  <c r="H138" i="18"/>
  <c r="H95" i="18"/>
  <c r="H52" i="18"/>
  <c r="G52" i="18"/>
  <c r="C182" i="18"/>
  <c r="D182" i="18"/>
  <c r="F182" i="18"/>
  <c r="H139" i="18"/>
  <c r="H96" i="18"/>
  <c r="H53" i="18"/>
  <c r="G53" i="18"/>
  <c r="C183" i="18"/>
  <c r="D183" i="18"/>
  <c r="F183" i="18"/>
  <c r="H140" i="18"/>
  <c r="H97" i="18"/>
  <c r="H54" i="18"/>
  <c r="G54" i="18"/>
  <c r="C184" i="18"/>
  <c r="D184" i="18"/>
  <c r="F184" i="18"/>
  <c r="H141" i="18"/>
  <c r="H98" i="18"/>
  <c r="H55" i="18"/>
  <c r="G55" i="18"/>
  <c r="C185" i="18"/>
  <c r="D185" i="18"/>
  <c r="F185" i="18"/>
  <c r="H142" i="18"/>
  <c r="H99" i="18"/>
  <c r="H56" i="18"/>
  <c r="G56" i="18"/>
  <c r="C186" i="18"/>
  <c r="D186" i="18"/>
  <c r="F186" i="18"/>
  <c r="H143" i="18"/>
  <c r="H100" i="18"/>
  <c r="H57" i="18"/>
  <c r="G57" i="18"/>
  <c r="C187" i="18"/>
  <c r="D187" i="18"/>
  <c r="F187" i="18"/>
  <c r="H144" i="18"/>
  <c r="H101" i="18"/>
  <c r="H58" i="18"/>
  <c r="G58" i="18"/>
  <c r="C188" i="18"/>
  <c r="D188" i="18"/>
  <c r="F188" i="18"/>
  <c r="H145" i="18"/>
  <c r="H102" i="18"/>
  <c r="H59" i="18"/>
  <c r="G59" i="18"/>
  <c r="C189" i="18"/>
  <c r="D189" i="18"/>
  <c r="F189" i="18"/>
  <c r="H146" i="18"/>
  <c r="H103" i="18"/>
  <c r="H60" i="18"/>
  <c r="G60" i="18"/>
  <c r="C190" i="18"/>
  <c r="D190" i="18"/>
  <c r="F190" i="18"/>
  <c r="H147" i="18"/>
  <c r="H104" i="18"/>
  <c r="H61" i="18"/>
  <c r="G61" i="18"/>
  <c r="C191" i="18"/>
  <c r="D191" i="18"/>
  <c r="F191" i="18"/>
  <c r="H148" i="18"/>
  <c r="H105" i="18"/>
  <c r="H62" i="18"/>
  <c r="G62" i="18"/>
  <c r="C192" i="18"/>
  <c r="D192" i="18"/>
  <c r="F192" i="18"/>
  <c r="H149" i="18"/>
  <c r="H106" i="18"/>
  <c r="H63" i="18"/>
  <c r="G63" i="18"/>
  <c r="C193" i="18"/>
  <c r="D193" i="18"/>
  <c r="F193" i="18"/>
  <c r="H150" i="18"/>
  <c r="H107" i="18"/>
  <c r="H64" i="18"/>
  <c r="G64" i="18"/>
  <c r="C194" i="18"/>
  <c r="D194" i="18"/>
  <c r="F194" i="18"/>
  <c r="H151" i="18"/>
  <c r="H108" i="18"/>
  <c r="H65" i="18"/>
  <c r="G65" i="18"/>
  <c r="C195" i="18"/>
  <c r="D195" i="18"/>
  <c r="F195" i="18"/>
  <c r="H152" i="18"/>
  <c r="H109" i="18"/>
  <c r="H66" i="18"/>
  <c r="G66" i="18"/>
  <c r="C196" i="18"/>
  <c r="D196" i="18"/>
  <c r="F196" i="18"/>
  <c r="H153" i="18"/>
  <c r="H110" i="18"/>
  <c r="H67" i="18"/>
  <c r="G67" i="18"/>
  <c r="C197" i="18"/>
  <c r="D197" i="18"/>
  <c r="F197" i="18"/>
  <c r="H154" i="18"/>
  <c r="H111" i="18"/>
  <c r="H68" i="18"/>
  <c r="G68" i="18"/>
  <c r="C198" i="18"/>
  <c r="D198" i="18"/>
  <c r="F198" i="18"/>
  <c r="H155" i="18"/>
  <c r="H112" i="18"/>
  <c r="H69" i="18"/>
  <c r="G69" i="18"/>
  <c r="C199" i="18"/>
  <c r="D199" i="18"/>
  <c r="F199" i="18"/>
  <c r="F200" i="18"/>
  <c r="I169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I170" i="18"/>
  <c r="I171" i="18"/>
  <c r="I172" i="18"/>
  <c r="I173" i="18"/>
  <c r="I174" i="18"/>
  <c r="I175" i="18"/>
  <c r="I176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E200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26" i="18"/>
  <c r="U127" i="18"/>
  <c r="U128" i="18"/>
  <c r="U129" i="18"/>
  <c r="U130" i="18"/>
  <c r="U131" i="18"/>
  <c r="U132" i="18"/>
  <c r="U133" i="18"/>
  <c r="U134" i="18"/>
  <c r="U135" i="18"/>
  <c r="U136" i="18"/>
  <c r="U137" i="18"/>
  <c r="U138" i="18"/>
  <c r="U139" i="18"/>
  <c r="U140" i="18"/>
  <c r="U141" i="18"/>
  <c r="U142" i="18"/>
  <c r="U143" i="18"/>
  <c r="U144" i="18"/>
  <c r="U145" i="18"/>
  <c r="U146" i="18"/>
  <c r="U147" i="18"/>
  <c r="U148" i="18"/>
  <c r="U149" i="18"/>
  <c r="U150" i="18"/>
  <c r="U151" i="18"/>
  <c r="U152" i="18"/>
  <c r="U153" i="18"/>
  <c r="U154" i="18"/>
  <c r="U155" i="18"/>
  <c r="U156" i="18"/>
  <c r="U157" i="18"/>
  <c r="U158" i="18"/>
  <c r="U159" i="18"/>
  <c r="U160" i="18"/>
  <c r="U161" i="18"/>
  <c r="U162" i="18"/>
  <c r="U163" i="18"/>
  <c r="U164" i="18"/>
  <c r="U165" i="18"/>
  <c r="U166" i="18"/>
  <c r="T125" i="18"/>
  <c r="T126" i="18"/>
  <c r="T127" i="18"/>
  <c r="T128" i="18"/>
  <c r="T129" i="18"/>
  <c r="T130" i="18"/>
  <c r="T131" i="18"/>
  <c r="T132" i="18"/>
  <c r="T133" i="18"/>
  <c r="T134" i="18"/>
  <c r="T135" i="18"/>
  <c r="T136" i="18"/>
  <c r="T137" i="18"/>
  <c r="T138" i="18"/>
  <c r="T139" i="18"/>
  <c r="T140" i="18"/>
  <c r="T141" i="18"/>
  <c r="T142" i="18"/>
  <c r="T143" i="18"/>
  <c r="T144" i="18"/>
  <c r="T145" i="18"/>
  <c r="T146" i="18"/>
  <c r="T147" i="18"/>
  <c r="T148" i="18"/>
  <c r="T149" i="18"/>
  <c r="T150" i="18"/>
  <c r="T151" i="18"/>
  <c r="T152" i="18"/>
  <c r="T153" i="18"/>
  <c r="T154" i="18"/>
  <c r="T155" i="18"/>
  <c r="T156" i="18"/>
  <c r="T157" i="18"/>
  <c r="T158" i="18"/>
  <c r="T159" i="18"/>
  <c r="T160" i="18"/>
  <c r="T161" i="18"/>
  <c r="T162" i="18"/>
  <c r="T163" i="18"/>
  <c r="T164" i="18"/>
  <c r="T165" i="18"/>
  <c r="T166" i="18"/>
  <c r="S125" i="18"/>
  <c r="S126" i="18"/>
  <c r="S127" i="18"/>
  <c r="S128" i="18"/>
  <c r="S129" i="18"/>
  <c r="S130" i="18"/>
  <c r="S131" i="18"/>
  <c r="S132" i="18"/>
  <c r="S133" i="18"/>
  <c r="S134" i="18"/>
  <c r="S135" i="18"/>
  <c r="S136" i="18"/>
  <c r="S137" i="18"/>
  <c r="S138" i="18"/>
  <c r="S139" i="18"/>
  <c r="S140" i="18"/>
  <c r="S141" i="18"/>
  <c r="S142" i="18"/>
  <c r="S143" i="18"/>
  <c r="S144" i="18"/>
  <c r="S145" i="18"/>
  <c r="S146" i="18"/>
  <c r="S147" i="18"/>
  <c r="S148" i="18"/>
  <c r="S149" i="18"/>
  <c r="S150" i="18"/>
  <c r="S151" i="18"/>
  <c r="S152" i="18"/>
  <c r="S153" i="18"/>
  <c r="S154" i="18"/>
  <c r="S155" i="18"/>
  <c r="S156" i="18"/>
  <c r="S157" i="18"/>
  <c r="S158" i="18"/>
  <c r="S159" i="18"/>
  <c r="S160" i="18"/>
  <c r="S161" i="18"/>
  <c r="S162" i="18"/>
  <c r="S163" i="18"/>
  <c r="S164" i="18"/>
  <c r="S165" i="18"/>
  <c r="S166" i="18"/>
  <c r="R125" i="18"/>
  <c r="R126" i="18"/>
  <c r="R127" i="18"/>
  <c r="R128" i="18"/>
  <c r="R129" i="18"/>
  <c r="R130" i="18"/>
  <c r="R131" i="18"/>
  <c r="R132" i="18"/>
  <c r="R133" i="18"/>
  <c r="R134" i="18"/>
  <c r="R135" i="18"/>
  <c r="R136" i="18"/>
  <c r="R137" i="18"/>
  <c r="R138" i="18"/>
  <c r="R139" i="18"/>
  <c r="R140" i="18"/>
  <c r="R141" i="18"/>
  <c r="R142" i="18"/>
  <c r="R143" i="18"/>
  <c r="R144" i="18"/>
  <c r="R145" i="18"/>
  <c r="R146" i="18"/>
  <c r="R147" i="18"/>
  <c r="R148" i="18"/>
  <c r="R149" i="18"/>
  <c r="R150" i="18"/>
  <c r="R151" i="18"/>
  <c r="R152" i="18"/>
  <c r="R153" i="18"/>
  <c r="R154" i="18"/>
  <c r="R155" i="18"/>
  <c r="R156" i="18"/>
  <c r="R157" i="18"/>
  <c r="R158" i="18"/>
  <c r="R159" i="18"/>
  <c r="R160" i="18"/>
  <c r="R161" i="18"/>
  <c r="R162" i="18"/>
  <c r="R163" i="18"/>
  <c r="R164" i="18"/>
  <c r="R165" i="18"/>
  <c r="R166" i="18"/>
  <c r="Q125" i="18"/>
  <c r="Q126" i="18"/>
  <c r="Q127" i="18"/>
  <c r="Q128" i="18"/>
  <c r="Q129" i="18"/>
  <c r="Q130" i="18"/>
  <c r="Q131" i="18"/>
  <c r="Q132" i="18"/>
  <c r="Q133" i="18"/>
  <c r="Q134" i="18"/>
  <c r="Q135" i="18"/>
  <c r="Q136" i="18"/>
  <c r="Q137" i="18"/>
  <c r="Q138" i="18"/>
  <c r="Q139" i="18"/>
  <c r="Q140" i="18"/>
  <c r="Q141" i="18"/>
  <c r="Q142" i="18"/>
  <c r="Q143" i="18"/>
  <c r="Q144" i="18"/>
  <c r="Q145" i="18"/>
  <c r="Q146" i="18"/>
  <c r="Q147" i="18"/>
  <c r="Q148" i="18"/>
  <c r="Q149" i="18"/>
  <c r="Q150" i="18"/>
  <c r="Q151" i="18"/>
  <c r="Q152" i="18"/>
  <c r="Q153" i="18"/>
  <c r="Q154" i="18"/>
  <c r="Q155" i="18"/>
  <c r="Q156" i="18"/>
  <c r="Q157" i="18"/>
  <c r="Q158" i="18"/>
  <c r="Q159" i="18"/>
  <c r="Q160" i="18"/>
  <c r="Q161" i="18"/>
  <c r="Q162" i="18"/>
  <c r="Q163" i="18"/>
  <c r="Q164" i="18"/>
  <c r="Q165" i="18"/>
  <c r="Q166" i="18"/>
  <c r="P125" i="18"/>
  <c r="P126" i="18"/>
  <c r="P127" i="18"/>
  <c r="P128" i="18"/>
  <c r="P129" i="18"/>
  <c r="P130" i="18"/>
  <c r="P131" i="18"/>
  <c r="P132" i="18"/>
  <c r="P133" i="18"/>
  <c r="P134" i="18"/>
  <c r="P135" i="18"/>
  <c r="P136" i="18"/>
  <c r="P137" i="18"/>
  <c r="P138" i="18"/>
  <c r="P139" i="18"/>
  <c r="P140" i="18"/>
  <c r="P141" i="18"/>
  <c r="P142" i="18"/>
  <c r="P143" i="18"/>
  <c r="P144" i="18"/>
  <c r="P145" i="18"/>
  <c r="P146" i="18"/>
  <c r="P147" i="18"/>
  <c r="P148" i="18"/>
  <c r="P149" i="18"/>
  <c r="P150" i="18"/>
  <c r="P151" i="18"/>
  <c r="P152" i="18"/>
  <c r="P153" i="18"/>
  <c r="P154" i="18"/>
  <c r="P155" i="18"/>
  <c r="P156" i="18"/>
  <c r="P157" i="18"/>
  <c r="P158" i="18"/>
  <c r="P159" i="18"/>
  <c r="P160" i="18"/>
  <c r="P161" i="18"/>
  <c r="P162" i="18"/>
  <c r="P163" i="18"/>
  <c r="P164" i="18"/>
  <c r="P165" i="18"/>
  <c r="P166" i="18"/>
  <c r="O125" i="18"/>
  <c r="O126" i="18"/>
  <c r="O127" i="18"/>
  <c r="O128" i="18"/>
  <c r="O129" i="18"/>
  <c r="O130" i="18"/>
  <c r="O131" i="18"/>
  <c r="O132" i="18"/>
  <c r="O133" i="18"/>
  <c r="O134" i="18"/>
  <c r="O135" i="18"/>
  <c r="O136" i="18"/>
  <c r="O137" i="18"/>
  <c r="O138" i="18"/>
  <c r="O139" i="18"/>
  <c r="O140" i="18"/>
  <c r="O141" i="18"/>
  <c r="O142" i="18"/>
  <c r="O143" i="18"/>
  <c r="O144" i="18"/>
  <c r="O145" i="18"/>
  <c r="O146" i="18"/>
  <c r="O147" i="18"/>
  <c r="O148" i="18"/>
  <c r="O149" i="18"/>
  <c r="O150" i="18"/>
  <c r="O151" i="18"/>
  <c r="O152" i="18"/>
  <c r="O153" i="18"/>
  <c r="O154" i="18"/>
  <c r="O155" i="18"/>
  <c r="O156" i="18"/>
  <c r="O157" i="18"/>
  <c r="O158" i="18"/>
  <c r="O159" i="18"/>
  <c r="O160" i="18"/>
  <c r="O161" i="18"/>
  <c r="O162" i="18"/>
  <c r="O163" i="18"/>
  <c r="O164" i="18"/>
  <c r="O165" i="18"/>
  <c r="O166" i="18"/>
  <c r="N125" i="18"/>
  <c r="N126" i="18"/>
  <c r="N127" i="18"/>
  <c r="N128" i="18"/>
  <c r="N129" i="18"/>
  <c r="N130" i="18"/>
  <c r="N131" i="18"/>
  <c r="N132" i="18"/>
  <c r="N133" i="18"/>
  <c r="N134" i="18"/>
  <c r="N135" i="18"/>
  <c r="N136" i="18"/>
  <c r="N137" i="18"/>
  <c r="N138" i="18"/>
  <c r="N139" i="18"/>
  <c r="N140" i="18"/>
  <c r="N141" i="18"/>
  <c r="N142" i="18"/>
  <c r="N143" i="18"/>
  <c r="N144" i="18"/>
  <c r="N145" i="18"/>
  <c r="N146" i="18"/>
  <c r="N147" i="18"/>
  <c r="N148" i="18"/>
  <c r="N149" i="18"/>
  <c r="N150" i="18"/>
  <c r="N151" i="18"/>
  <c r="N152" i="18"/>
  <c r="N153" i="18"/>
  <c r="N154" i="18"/>
  <c r="N155" i="18"/>
  <c r="N156" i="18"/>
  <c r="N157" i="18"/>
  <c r="N158" i="18"/>
  <c r="N159" i="18"/>
  <c r="N160" i="18"/>
  <c r="N161" i="18"/>
  <c r="N162" i="18"/>
  <c r="N163" i="18"/>
  <c r="N164" i="18"/>
  <c r="N165" i="18"/>
  <c r="N166" i="18"/>
  <c r="M125" i="18"/>
  <c r="M126" i="18"/>
  <c r="M127" i="18"/>
  <c r="M128" i="18"/>
  <c r="M129" i="18"/>
  <c r="M130" i="18"/>
  <c r="M131" i="18"/>
  <c r="M132" i="18"/>
  <c r="M133" i="18"/>
  <c r="M134" i="18"/>
  <c r="M135" i="18"/>
  <c r="M136" i="18"/>
  <c r="M137" i="18"/>
  <c r="M138" i="18"/>
  <c r="M139" i="18"/>
  <c r="M140" i="18"/>
  <c r="M141" i="18"/>
  <c r="M142" i="18"/>
  <c r="M143" i="18"/>
  <c r="M144" i="18"/>
  <c r="M145" i="18"/>
  <c r="M146" i="18"/>
  <c r="M147" i="18"/>
  <c r="M148" i="18"/>
  <c r="M149" i="18"/>
  <c r="M150" i="18"/>
  <c r="M151" i="18"/>
  <c r="M152" i="18"/>
  <c r="M153" i="18"/>
  <c r="M154" i="18"/>
  <c r="M155" i="18"/>
  <c r="M156" i="18"/>
  <c r="M157" i="18"/>
  <c r="M158" i="18"/>
  <c r="M159" i="18"/>
  <c r="M160" i="18"/>
  <c r="M161" i="18"/>
  <c r="M162" i="18"/>
  <c r="M163" i="18"/>
  <c r="M164" i="18"/>
  <c r="M165" i="18"/>
  <c r="M166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F164" i="18"/>
  <c r="F163" i="18"/>
  <c r="F162" i="18"/>
  <c r="F161" i="18"/>
  <c r="F160" i="18"/>
  <c r="F159" i="18"/>
  <c r="F158" i="18"/>
  <c r="F157" i="18"/>
  <c r="F156" i="18"/>
  <c r="F155" i="18"/>
  <c r="F137" i="18"/>
  <c r="F136" i="18"/>
  <c r="F135" i="18"/>
  <c r="F134" i="18"/>
  <c r="F133" i="18"/>
  <c r="F132" i="18"/>
  <c r="F131" i="18"/>
  <c r="F130" i="18"/>
  <c r="F129" i="18"/>
  <c r="F128" i="18"/>
  <c r="F127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U103" i="18"/>
  <c r="U104" i="18"/>
  <c r="D103" i="18"/>
  <c r="D104" i="18"/>
  <c r="D105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40" i="18"/>
  <c r="U41" i="18"/>
  <c r="U42" i="18"/>
  <c r="U43" i="18"/>
  <c r="U44" i="18"/>
  <c r="U45" i="18"/>
  <c r="U46" i="18"/>
  <c r="U47" i="18"/>
  <c r="U48" i="18"/>
  <c r="U49" i="18"/>
  <c r="U50" i="18"/>
  <c r="U51" i="18"/>
  <c r="U52" i="18"/>
  <c r="U53" i="18"/>
  <c r="U54" i="18"/>
  <c r="U55" i="18"/>
  <c r="U56" i="18"/>
  <c r="U57" i="18"/>
  <c r="U58" i="18"/>
  <c r="U59" i="18"/>
  <c r="U60" i="18"/>
  <c r="U6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U62" i="18"/>
  <c r="U63" i="18"/>
  <c r="U64" i="18"/>
  <c r="U65" i="18"/>
  <c r="U66" i="18"/>
  <c r="U67" i="18"/>
  <c r="U68" i="18"/>
  <c r="U69" i="18"/>
  <c r="U70" i="18"/>
  <c r="U71" i="18"/>
  <c r="U72" i="18"/>
  <c r="U73" i="18"/>
  <c r="U74" i="18"/>
  <c r="U75" i="18"/>
  <c r="U76" i="18"/>
  <c r="U77" i="18"/>
  <c r="U78" i="18"/>
  <c r="U79" i="18"/>
  <c r="U80" i="18"/>
  <c r="T39" i="18"/>
  <c r="T40" i="18"/>
  <c r="T41" i="18"/>
  <c r="T42" i="18"/>
  <c r="T43" i="18"/>
  <c r="T44" i="18"/>
  <c r="T45" i="18"/>
  <c r="T46" i="18"/>
  <c r="T47" i="18"/>
  <c r="T48" i="18"/>
  <c r="T49" i="18"/>
  <c r="T50" i="18"/>
  <c r="T51" i="18"/>
  <c r="T52" i="18"/>
  <c r="T53" i="18"/>
  <c r="T54" i="18"/>
  <c r="T55" i="18"/>
  <c r="T56" i="18"/>
  <c r="T57" i="18"/>
  <c r="T58" i="18"/>
  <c r="T59" i="18"/>
  <c r="T60" i="18"/>
  <c r="T61" i="18"/>
  <c r="T62" i="18"/>
  <c r="T63" i="18"/>
  <c r="T64" i="18"/>
  <c r="T65" i="18"/>
  <c r="T66" i="18"/>
  <c r="T67" i="18"/>
  <c r="T68" i="18"/>
  <c r="T69" i="18"/>
  <c r="T70" i="18"/>
  <c r="T71" i="18"/>
  <c r="T72" i="18"/>
  <c r="T73" i="18"/>
  <c r="T74" i="18"/>
  <c r="T75" i="18"/>
  <c r="T76" i="18"/>
  <c r="T77" i="18"/>
  <c r="T78" i="18"/>
  <c r="T79" i="18"/>
  <c r="T80" i="18"/>
  <c r="S39" i="18"/>
  <c r="S40" i="18"/>
  <c r="S41" i="18"/>
  <c r="S42" i="18"/>
  <c r="S43" i="18"/>
  <c r="S44" i="18"/>
  <c r="S45" i="18"/>
  <c r="S46" i="18"/>
  <c r="S47" i="18"/>
  <c r="S48" i="18"/>
  <c r="S49" i="18"/>
  <c r="S50" i="18"/>
  <c r="S51" i="18"/>
  <c r="S52" i="18"/>
  <c r="S53" i="18"/>
  <c r="S54" i="18"/>
  <c r="S55" i="18"/>
  <c r="S56" i="18"/>
  <c r="S57" i="18"/>
  <c r="S58" i="18"/>
  <c r="S59" i="18"/>
  <c r="S60" i="18"/>
  <c r="S61" i="18"/>
  <c r="S62" i="18"/>
  <c r="S63" i="18"/>
  <c r="S64" i="18"/>
  <c r="S65" i="18"/>
  <c r="S66" i="18"/>
  <c r="S67" i="18"/>
  <c r="S68" i="18"/>
  <c r="S69" i="18"/>
  <c r="S70" i="18"/>
  <c r="S71" i="18"/>
  <c r="S72" i="18"/>
  <c r="S73" i="18"/>
  <c r="S74" i="18"/>
  <c r="S75" i="18"/>
  <c r="S76" i="18"/>
  <c r="S77" i="18"/>
  <c r="S78" i="18"/>
  <c r="S79" i="18"/>
  <c r="S80" i="18"/>
  <c r="R39" i="18"/>
  <c r="R40" i="18"/>
  <c r="R41" i="18"/>
  <c r="R42" i="18"/>
  <c r="R43" i="18"/>
  <c r="R44" i="18"/>
  <c r="R45" i="18"/>
  <c r="R46" i="18"/>
  <c r="R47" i="18"/>
  <c r="R48" i="18"/>
  <c r="R49" i="18"/>
  <c r="R50" i="18"/>
  <c r="R51" i="18"/>
  <c r="R52" i="18"/>
  <c r="R53" i="18"/>
  <c r="R54" i="18"/>
  <c r="R55" i="18"/>
  <c r="R56" i="18"/>
  <c r="R57" i="18"/>
  <c r="R58" i="18"/>
  <c r="R59" i="18"/>
  <c r="R60" i="18"/>
  <c r="R61" i="18"/>
  <c r="R62" i="18"/>
  <c r="R63" i="18"/>
  <c r="R64" i="18"/>
  <c r="R65" i="18"/>
  <c r="R66" i="18"/>
  <c r="R67" i="18"/>
  <c r="R68" i="18"/>
  <c r="R69" i="18"/>
  <c r="R70" i="18"/>
  <c r="R71" i="18"/>
  <c r="R72" i="18"/>
  <c r="R73" i="18"/>
  <c r="R74" i="18"/>
  <c r="R75" i="18"/>
  <c r="R76" i="18"/>
  <c r="R77" i="18"/>
  <c r="R78" i="18"/>
  <c r="R79" i="18"/>
  <c r="R80" i="18"/>
  <c r="Q39" i="18"/>
  <c r="Q40" i="18"/>
  <c r="Q41" i="18"/>
  <c r="Q42" i="18"/>
  <c r="Q43" i="18"/>
  <c r="Q44" i="18"/>
  <c r="Q45" i="18"/>
  <c r="Q46" i="18"/>
  <c r="Q47" i="18"/>
  <c r="Q48" i="18"/>
  <c r="Q49" i="18"/>
  <c r="Q50" i="18"/>
  <c r="Q51" i="18"/>
  <c r="Q52" i="18"/>
  <c r="Q53" i="18"/>
  <c r="Q54" i="18"/>
  <c r="Q55" i="18"/>
  <c r="Q56" i="18"/>
  <c r="Q57" i="18"/>
  <c r="Q58" i="18"/>
  <c r="Q59" i="18"/>
  <c r="Q60" i="18"/>
  <c r="Q61" i="18"/>
  <c r="Q62" i="18"/>
  <c r="Q63" i="18"/>
  <c r="Q64" i="18"/>
  <c r="Q65" i="18"/>
  <c r="Q66" i="18"/>
  <c r="Q67" i="18"/>
  <c r="Q68" i="18"/>
  <c r="Q69" i="18"/>
  <c r="Q70" i="18"/>
  <c r="Q71" i="18"/>
  <c r="Q72" i="18"/>
  <c r="Q73" i="18"/>
  <c r="Q74" i="18"/>
  <c r="Q75" i="18"/>
  <c r="Q76" i="18"/>
  <c r="Q77" i="18"/>
  <c r="Q78" i="18"/>
  <c r="Q79" i="18"/>
  <c r="Q80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P55" i="18"/>
  <c r="P56" i="18"/>
  <c r="P57" i="18"/>
  <c r="P58" i="18"/>
  <c r="P59" i="18"/>
  <c r="P60" i="18"/>
  <c r="P61" i="18"/>
  <c r="P62" i="18"/>
  <c r="P63" i="18"/>
  <c r="P64" i="18"/>
  <c r="P65" i="18"/>
  <c r="P66" i="18"/>
  <c r="P67" i="18"/>
  <c r="P68" i="18"/>
  <c r="P69" i="18"/>
  <c r="P70" i="18"/>
  <c r="P71" i="18"/>
  <c r="P72" i="18"/>
  <c r="P73" i="18"/>
  <c r="P74" i="18"/>
  <c r="P75" i="18"/>
  <c r="P76" i="18"/>
  <c r="P77" i="18"/>
  <c r="P78" i="18"/>
  <c r="P79" i="18"/>
  <c r="P80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N56" i="18"/>
  <c r="N57" i="18"/>
  <c r="N58" i="18"/>
  <c r="N59" i="18"/>
  <c r="N60" i="18"/>
  <c r="N61" i="18"/>
  <c r="N62" i="18"/>
  <c r="N63" i="18"/>
  <c r="N64" i="18"/>
  <c r="N65" i="18"/>
  <c r="N66" i="18"/>
  <c r="N67" i="18"/>
  <c r="N68" i="18"/>
  <c r="N69" i="18"/>
  <c r="N70" i="18"/>
  <c r="N71" i="18"/>
  <c r="N72" i="18"/>
  <c r="N73" i="18"/>
  <c r="N74" i="18"/>
  <c r="N75" i="18"/>
  <c r="N76" i="18"/>
  <c r="N77" i="18"/>
  <c r="N78" i="18"/>
  <c r="N79" i="18"/>
  <c r="N80" i="18"/>
  <c r="M39" i="18"/>
  <c r="M40" i="18"/>
  <c r="M41" i="18"/>
  <c r="M42" i="18"/>
  <c r="M43" i="18"/>
  <c r="M44" i="18"/>
  <c r="M45" i="18"/>
  <c r="M46" i="18"/>
  <c r="M47" i="18"/>
  <c r="M48" i="18"/>
  <c r="M49" i="18"/>
  <c r="M50" i="18"/>
  <c r="M51" i="18"/>
  <c r="M52" i="18"/>
  <c r="M53" i="18"/>
  <c r="M54" i="18"/>
  <c r="M55" i="18"/>
  <c r="M56" i="18"/>
  <c r="M57" i="18"/>
  <c r="M58" i="18"/>
  <c r="M59" i="18"/>
  <c r="M60" i="18"/>
  <c r="M61" i="18"/>
  <c r="M62" i="18"/>
  <c r="M63" i="18"/>
  <c r="M64" i="18"/>
  <c r="M65" i="18"/>
  <c r="M66" i="18"/>
  <c r="M67" i="18"/>
  <c r="M68" i="18"/>
  <c r="M69" i="18"/>
  <c r="M70" i="18"/>
  <c r="M71" i="18"/>
  <c r="M72" i="18"/>
  <c r="M73" i="18"/>
  <c r="M74" i="18"/>
  <c r="M75" i="18"/>
  <c r="M76" i="18"/>
  <c r="M77" i="18"/>
  <c r="M78" i="18"/>
  <c r="M79" i="18"/>
  <c r="M80" i="18"/>
  <c r="G79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G78" i="18"/>
  <c r="F78" i="18"/>
  <c r="G77" i="18"/>
  <c r="F77" i="18"/>
  <c r="G76" i="18"/>
  <c r="F76" i="18"/>
  <c r="G75" i="18"/>
  <c r="F75" i="18"/>
  <c r="G74" i="18"/>
  <c r="F74" i="18"/>
  <c r="G73" i="18"/>
  <c r="F73" i="18"/>
  <c r="G72" i="18"/>
  <c r="F72" i="18"/>
  <c r="G71" i="18"/>
  <c r="F71" i="18"/>
  <c r="G70" i="18"/>
  <c r="F70" i="18"/>
  <c r="F69" i="18"/>
  <c r="F68" i="18"/>
  <c r="F67" i="18"/>
  <c r="F66" i="18"/>
  <c r="F65" i="18"/>
  <c r="F64" i="18"/>
  <c r="F63" i="18"/>
  <c r="F62" i="18"/>
  <c r="F61" i="18"/>
  <c r="F60" i="18"/>
  <c r="F59" i="18"/>
  <c r="F58" i="18"/>
  <c r="F57" i="18"/>
  <c r="F56" i="18"/>
  <c r="F55" i="18"/>
  <c r="F54" i="18"/>
  <c r="F53" i="18"/>
  <c r="F52" i="18"/>
  <c r="F51" i="18"/>
  <c r="F50" i="18"/>
  <c r="F49" i="18"/>
  <c r="F48" i="18"/>
  <c r="F47" i="18"/>
  <c r="F46" i="18"/>
  <c r="F45" i="18"/>
  <c r="F44" i="18"/>
  <c r="F43" i="18"/>
  <c r="F42" i="18"/>
  <c r="F41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<sst xmlns="http://schemas.openxmlformats.org/spreadsheetml/2006/main" count="990" uniqueCount="86">
  <si>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</si>
  <si>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</si>
  <si>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</si>
  <si>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</si>
  <si>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</si>
  <si>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</si>
  <si>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</si>
  <si>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</si>
  <si>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</si>
  <si>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</si>
  <si>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</si>
  <si>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</si>
  <si>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</si>
  <si>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</si>
  <si>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</si>
  <si>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</si>
  <si>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</si>
  <si>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</si>
  <si>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</si>
  <si>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</si>
  <si>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</si>
  <si>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</si>
  <si>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</si>
  <si>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</si>
  <si>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</si>
  <si>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</si>
  <si>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</si>
  <si>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</si>
  <si>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</si>
  <si>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</si>
  <si>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</si>
  <si>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</si>
  <si>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</si>
  <si>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</si>
  <si>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</si>
  <si>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</si>
  <si>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</si>
  <si>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</si>
  <si>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</si>
  <si>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</si>
  <si>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</si>
  <si>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</si>
  <si>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</si>
  <si>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</si>
  <si>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</si>
  <si>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</si>
  <si>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</si>
  <si>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</si>
  <si>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</si>
  <si>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</si>
  <si>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</si>
  <si>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</si>
  <si>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</si>
  <si>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</si>
  <si>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</si>
  <si>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</si>
  <si>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</si>
  <si>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</si>
  <si>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</si>
  <si>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</si>
  <si>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</si>
  <si>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</si>
  <si>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</si>
  <si>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</si>
  <si>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</si>
  <si>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</si>
  <si>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</si>
  <si>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</si>
  <si>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</si>
  <si>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</si>
  <si>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</si>
  <si>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</si>
  <si>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</si>
  <si>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</si>
  <si>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</si>
  <si>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</si>
  <si>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</si>
  <si>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</si>
  <si>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</si>
  <si>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</si>
  <si>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</si>
  <si>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</si>
  <si>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</si>
  <si>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OP-9</t>
  </si>
  <si>
    <t>Agliana</t>
  </si>
  <si>
    <t>peso quartato=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</si>
</sst>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OP-9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6.0</c:v>
                </c:pt>
                <c:pt idx="7">
                  <c:v>11.0</c:v>
                </c:pt>
                <c:pt idx="8">
                  <c:v>26.0</c:v>
                </c:pt>
                <c:pt idx="9">
                  <c:v>18.0</c:v>
                </c:pt>
                <c:pt idx="10">
                  <c:v>22.0</c:v>
                </c:pt>
                <c:pt idx="11">
                  <c:v>11.0</c:v>
                </c:pt>
                <c:pt idx="12">
                  <c:v>6.0</c:v>
                </c:pt>
                <c:pt idx="13">
                  <c:v>11.0</c:v>
                </c:pt>
                <c:pt idx="14">
                  <c:v>9.0</c:v>
                </c:pt>
                <c:pt idx="15">
                  <c:v>5.0</c:v>
                </c:pt>
                <c:pt idx="16">
                  <c:v>7.0</c:v>
                </c:pt>
                <c:pt idx="17">
                  <c:v>5.0</c:v>
                </c:pt>
                <c:pt idx="18">
                  <c:v>3.0</c:v>
                </c:pt>
                <c:pt idx="19">
                  <c:v>2.0</c:v>
                </c:pt>
                <c:pt idx="20">
                  <c:v>5.0</c:v>
                </c:pt>
                <c:pt idx="21">
                  <c:v>3.0</c:v>
                </c:pt>
                <c:pt idx="22">
                  <c:v>5.0</c:v>
                </c:pt>
                <c:pt idx="23">
                  <c:v>3.0</c:v>
                </c:pt>
                <c:pt idx="24">
                  <c:v>8.0</c:v>
                </c:pt>
                <c:pt idx="25">
                  <c:v>6.0</c:v>
                </c:pt>
                <c:pt idx="26">
                  <c:v>3.0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0"/>
          <c:order val="2"/>
          <c:tx>
            <c:v>% Camp. OP-9 V</c:v>
          </c:tx>
          <c:spPr>
            <a:solidFill>
              <a:schemeClr val="accent2"/>
            </a:solidFill>
          </c:spPr>
          <c:invertIfNegative val="0"/>
          <c:val>
            <c:numRef>
              <c:f>'Scheda Generale'!$H$125:$H$165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10.4262779110537</c:v>
                </c:pt>
                <c:pt idx="14">
                  <c:v>5.554530356154272</c:v>
                </c:pt>
                <c:pt idx="15">
                  <c:v>3.579996309282155</c:v>
                </c:pt>
                <c:pt idx="16">
                  <c:v>4.17051116442148</c:v>
                </c:pt>
                <c:pt idx="17">
                  <c:v>1.32865842406348</c:v>
                </c:pt>
                <c:pt idx="18">
                  <c:v>1.494740727071415</c:v>
                </c:pt>
                <c:pt idx="19">
                  <c:v>0.719689979701052</c:v>
                </c:pt>
                <c:pt idx="20">
                  <c:v>0.590514855139325</c:v>
                </c:pt>
                <c:pt idx="21">
                  <c:v>1.623915851633142</c:v>
                </c:pt>
                <c:pt idx="22">
                  <c:v>3.709171433843882</c:v>
                </c:pt>
                <c:pt idx="23">
                  <c:v>58.88540321092452</c:v>
                </c:pt>
                <c:pt idx="24">
                  <c:v>4.17051116442148</c:v>
                </c:pt>
                <c:pt idx="25">
                  <c:v>1.992987636095221</c:v>
                </c:pt>
                <c:pt idx="26">
                  <c:v>0.110721535338623</c:v>
                </c:pt>
                <c:pt idx="27">
                  <c:v>0.978040228824506</c:v>
                </c:pt>
                <c:pt idx="28">
                  <c:v>0.387525373685182</c:v>
                </c:pt>
                <c:pt idx="29">
                  <c:v>0.276803838346558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2"/>
          <c:order val="4"/>
          <c:tx>
            <c:v>% Camp. OP-9 Tot</c:v>
          </c:tx>
          <c:spPr>
            <a:solidFill>
              <a:schemeClr val="accent6"/>
            </a:solidFill>
          </c:spPr>
          <c:invertIfNegative val="0"/>
          <c:val>
            <c:numRef>
              <c:f>'Scheda Generale'!$H$39:$H$79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1.714285714285714</c:v>
                </c:pt>
                <c:pt idx="7">
                  <c:v>3.142857142857143</c:v>
                </c:pt>
                <c:pt idx="8">
                  <c:v>7.428571428571429</c:v>
                </c:pt>
                <c:pt idx="9">
                  <c:v>5.142857142857142</c:v>
                </c:pt>
                <c:pt idx="10">
                  <c:v>6.285714285714286</c:v>
                </c:pt>
                <c:pt idx="11">
                  <c:v>3.142857142857143</c:v>
                </c:pt>
                <c:pt idx="12">
                  <c:v>1.714285714285714</c:v>
                </c:pt>
                <c:pt idx="13">
                  <c:v>8.35599609838399</c:v>
                </c:pt>
                <c:pt idx="14">
                  <c:v>5.348693749505707</c:v>
                </c:pt>
                <c:pt idx="15">
                  <c:v>3.218569583212506</c:v>
                </c:pt>
                <c:pt idx="16">
                  <c:v>4.08525558221074</c:v>
                </c:pt>
                <c:pt idx="17">
                  <c:v>2.092900640603169</c:v>
                </c:pt>
                <c:pt idx="18">
                  <c:v>1.604513220678565</c:v>
                </c:pt>
                <c:pt idx="19">
                  <c:v>0.931273561279097</c:v>
                </c:pt>
                <c:pt idx="20">
                  <c:v>1.723828856141091</c:v>
                </c:pt>
                <c:pt idx="21">
                  <c:v>1.669100782959428</c:v>
                </c:pt>
                <c:pt idx="22">
                  <c:v>3.28315714549337</c:v>
                </c:pt>
                <c:pt idx="23">
                  <c:v>30.29984446260512</c:v>
                </c:pt>
                <c:pt idx="24">
                  <c:v>4.370969867925026</c:v>
                </c:pt>
                <c:pt idx="25">
                  <c:v>2.710779532333325</c:v>
                </c:pt>
                <c:pt idx="26">
                  <c:v>0.912503624812169</c:v>
                </c:pt>
                <c:pt idx="27">
                  <c:v>0.489020114412253</c:v>
                </c:pt>
                <c:pt idx="28">
                  <c:v>0.193762686842591</c:v>
                </c:pt>
                <c:pt idx="29">
                  <c:v>0.138401919173279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039336"/>
        <c:axId val="558983480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96.5714285714286</c:v>
                </c:pt>
                <c:pt idx="8">
                  <c:v>90.2857142857143</c:v>
                </c:pt>
                <c:pt idx="9">
                  <c:v>75.42857142857144</c:v>
                </c:pt>
                <c:pt idx="10">
                  <c:v>65.14285714285715</c:v>
                </c:pt>
                <c:pt idx="11">
                  <c:v>52.57142857142858</c:v>
                </c:pt>
                <c:pt idx="12">
                  <c:v>46.2857142857143</c:v>
                </c:pt>
                <c:pt idx="13">
                  <c:v>42.85714285714286</c:v>
                </c:pt>
                <c:pt idx="14">
                  <c:v>36.57142857142858</c:v>
                </c:pt>
                <c:pt idx="15">
                  <c:v>31.42857142857143</c:v>
                </c:pt>
                <c:pt idx="16">
                  <c:v>28.57142857142858</c:v>
                </c:pt>
                <c:pt idx="17">
                  <c:v>24.57142857142858</c:v>
                </c:pt>
                <c:pt idx="18">
                  <c:v>21.71428571428572</c:v>
                </c:pt>
                <c:pt idx="19">
                  <c:v>20.0</c:v>
                </c:pt>
                <c:pt idx="20">
                  <c:v>18.85714285714286</c:v>
                </c:pt>
                <c:pt idx="21">
                  <c:v>16.0</c:v>
                </c:pt>
                <c:pt idx="22">
                  <c:v>14.28571428571429</c:v>
                </c:pt>
                <c:pt idx="23">
                  <c:v>11.42857142857143</c:v>
                </c:pt>
                <c:pt idx="24">
                  <c:v>9.714285714285715</c:v>
                </c:pt>
                <c:pt idx="25">
                  <c:v>5.142857142857143</c:v>
                </c:pt>
                <c:pt idx="26">
                  <c:v>1.714285714285714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1"/>
          <c:order val="3"/>
          <c:tx>
            <c:v>SubLayer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'Scheda Generale'!$I$125:$I$165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100.0</c:v>
                </c:pt>
                <c:pt idx="9">
                  <c:v>100.0</c:v>
                </c:pt>
                <c:pt idx="10">
                  <c:v>100.0</c:v>
                </c:pt>
                <c:pt idx="11">
                  <c:v>100.0</c:v>
                </c:pt>
                <c:pt idx="12">
                  <c:v>100.0</c:v>
                </c:pt>
                <c:pt idx="13">
                  <c:v>100.0</c:v>
                </c:pt>
                <c:pt idx="14">
                  <c:v>89.5737220889463</c:v>
                </c:pt>
                <c:pt idx="15">
                  <c:v>84.01919173279202</c:v>
                </c:pt>
                <c:pt idx="16">
                  <c:v>80.43919542350987</c:v>
                </c:pt>
                <c:pt idx="17">
                  <c:v>76.26868425908838</c:v>
                </c:pt>
                <c:pt idx="18">
                  <c:v>74.94002583502491</c:v>
                </c:pt>
                <c:pt idx="19">
                  <c:v>73.4452851079535</c:v>
                </c:pt>
                <c:pt idx="20">
                  <c:v>72.72559512825244</c:v>
                </c:pt>
                <c:pt idx="21">
                  <c:v>72.13508027311312</c:v>
                </c:pt>
                <c:pt idx="22">
                  <c:v>70.51116442147997</c:v>
                </c:pt>
                <c:pt idx="23">
                  <c:v>66.8019929876361</c:v>
                </c:pt>
                <c:pt idx="24">
                  <c:v>7.916589776711571</c:v>
                </c:pt>
                <c:pt idx="25">
                  <c:v>3.74607861229009</c:v>
                </c:pt>
                <c:pt idx="26">
                  <c:v>1.75309097619487</c:v>
                </c:pt>
                <c:pt idx="27">
                  <c:v>1.642369440856246</c:v>
                </c:pt>
                <c:pt idx="28">
                  <c:v>0.66432921203174</c:v>
                </c:pt>
                <c:pt idx="29">
                  <c:v>0.276803838346558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3"/>
          <c:order val="5"/>
          <c:tx>
            <c:v>Totale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'Scheda Generale'!$I$39:$I$79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98.28571428571427</c:v>
                </c:pt>
                <c:pt idx="8">
                  <c:v>95.14285714285714</c:v>
                </c:pt>
                <c:pt idx="9">
                  <c:v>87.7142857142857</c:v>
                </c:pt>
                <c:pt idx="10">
                  <c:v>82.57142857142857</c:v>
                </c:pt>
                <c:pt idx="11">
                  <c:v>76.28571428571427</c:v>
                </c:pt>
                <c:pt idx="12">
                  <c:v>73.14285714285714</c:v>
                </c:pt>
                <c:pt idx="13">
                  <c:v>71.42857142857143</c:v>
                </c:pt>
                <c:pt idx="14">
                  <c:v>63.07257533018743</c:v>
                </c:pt>
                <c:pt idx="15">
                  <c:v>57.72388158068173</c:v>
                </c:pt>
                <c:pt idx="16">
                  <c:v>54.50531199746922</c:v>
                </c:pt>
                <c:pt idx="17">
                  <c:v>50.42005641525848</c:v>
                </c:pt>
                <c:pt idx="18">
                  <c:v>48.32715577465531</c:v>
                </c:pt>
                <c:pt idx="19">
                  <c:v>46.72264255397674</c:v>
                </c:pt>
                <c:pt idx="20">
                  <c:v>45.79136899269765</c:v>
                </c:pt>
                <c:pt idx="21">
                  <c:v>44.06754013655656</c:v>
                </c:pt>
                <c:pt idx="22">
                  <c:v>42.39843935359713</c:v>
                </c:pt>
                <c:pt idx="23">
                  <c:v>39.11528220810376</c:v>
                </c:pt>
                <c:pt idx="24">
                  <c:v>8.81543774549864</c:v>
                </c:pt>
                <c:pt idx="25">
                  <c:v>4.444467877573617</c:v>
                </c:pt>
                <c:pt idx="26">
                  <c:v>1.733688345240292</c:v>
                </c:pt>
                <c:pt idx="27">
                  <c:v>0.821184720428123</c:v>
                </c:pt>
                <c:pt idx="28">
                  <c:v>0.33216460601587</c:v>
                </c:pt>
                <c:pt idx="29">
                  <c:v>0.138401919173279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039336"/>
        <c:axId val="558983480"/>
      </c:lineChart>
      <c:catAx>
        <c:axId val="55903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8983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898348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9039336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12666432010568"/>
          <c:h val="0.346353462146346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1897816"/>
        <c:axId val="55188279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568456"/>
        <c:axId val="601593160"/>
      </c:lineChart>
      <c:catAx>
        <c:axId val="83568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0159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59316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83568456"/>
        <c:crosses val="autoZero"/>
        <c:crossBetween val="between"/>
        <c:majorUnit val="10.0"/>
        <c:minorUnit val="5.0"/>
      </c:valAx>
      <c:valAx>
        <c:axId val="5518827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51897816"/>
        <c:crosses val="max"/>
        <c:crossBetween val="between"/>
      </c:valAx>
      <c:catAx>
        <c:axId val="551897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188279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785144"/>
        <c:axId val="60218512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294168"/>
        <c:axId val="602213224"/>
      </c:lineChart>
      <c:catAx>
        <c:axId val="47429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02213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221322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4294168"/>
        <c:crosses val="autoZero"/>
        <c:crossBetween val="between"/>
        <c:majorUnit val="10.0"/>
        <c:minorUnit val="5.0"/>
      </c:valAx>
      <c:valAx>
        <c:axId val="6021851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79785144"/>
        <c:crosses val="max"/>
        <c:crossBetween val="between"/>
      </c:valAx>
      <c:catAx>
        <c:axId val="479785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021851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7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2632424"/>
        <c:axId val="60261759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307704"/>
        <c:axId val="602678904"/>
      </c:lineChart>
      <c:catAx>
        <c:axId val="47430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0267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267890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4307704"/>
        <c:crosses val="autoZero"/>
        <c:crossBetween val="between"/>
        <c:majorUnit val="10.0"/>
        <c:minorUnit val="5.0"/>
      </c:valAx>
      <c:valAx>
        <c:axId val="6026175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02632424"/>
        <c:crosses val="max"/>
        <c:crossBetween val="between"/>
      </c:valAx>
      <c:catAx>
        <c:axId val="602632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0261759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4"/>
  <sheetViews>
    <sheetView topLeftCell="A73" workbookViewId="0">
      <selection activeCell="E148" sqref="E148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83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41541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84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175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f>E167</f>
        <v>10838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>
        <f>U80</f>
        <v>1.4804526677362437</v>
      </c>
      <c r="D20" s="58">
        <f>2^(-C20)</f>
        <v>0.35837634827550541</v>
      </c>
      <c r="E20" s="86" t="s">
        <v>59</v>
      </c>
      <c r="F20" s="55">
        <f>U123</f>
        <v>1.416666666666667</v>
      </c>
      <c r="G20" s="58">
        <f>2^(-F20)</f>
        <v>0.37457676921917032</v>
      </c>
      <c r="H20" s="86" t="s">
        <v>59</v>
      </c>
      <c r="I20" s="55">
        <f>U166</f>
        <v>1.482309620808524</v>
      </c>
      <c r="J20" s="79">
        <f>2^(-I20)</f>
        <v>0.35791536384216033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>
        <f>T80</f>
        <v>1.3814422585012234</v>
      </c>
      <c r="D21" s="58">
        <f t="shared" ref="D21:D29" si="0">2^(-C21)</f>
        <v>0.38383488471519467</v>
      </c>
      <c r="E21" s="86" t="s">
        <v>60</v>
      </c>
      <c r="F21" s="55">
        <f>T123</f>
        <v>1.0362081563168122E-15</v>
      </c>
      <c r="G21" s="58">
        <f>2^(-F21)</f>
        <v>0.99999999999999933</v>
      </c>
      <c r="H21" s="86" t="s">
        <v>60</v>
      </c>
      <c r="I21" s="55">
        <f>T166</f>
        <v>1.4313632090253838</v>
      </c>
      <c r="J21" s="79">
        <f t="shared" ref="J21:J29" si="1">2^(-I21)</f>
        <v>0.37078037503841643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>
        <f>S80</f>
        <v>1.2329266446486926</v>
      </c>
      <c r="D22" s="58">
        <f t="shared" si="0"/>
        <v>0.42545349683518613</v>
      </c>
      <c r="E22" s="86" t="s">
        <v>61</v>
      </c>
      <c r="F22" s="55">
        <f>S123</f>
        <v>-2.0535714285714279</v>
      </c>
      <c r="G22" s="58">
        <f t="shared" ref="G22:G29" si="2">2^(-F22)</f>
        <v>4.1513236939925031</v>
      </c>
      <c r="H22" s="86" t="s">
        <v>61</v>
      </c>
      <c r="I22" s="55">
        <f>S166</f>
        <v>1.3549435913506738</v>
      </c>
      <c r="J22" s="79">
        <f t="shared" si="1"/>
        <v>0.39095010721771117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>
        <f>R80</f>
        <v>1.0679092959236587</v>
      </c>
      <c r="D23" s="58">
        <f t="shared" si="0"/>
        <v>0.47700976454301736</v>
      </c>
      <c r="E23" s="86" t="s">
        <v>75</v>
      </c>
      <c r="F23" s="55">
        <f>R123</f>
        <v>-3.3472222222222219</v>
      </c>
      <c r="G23" s="58">
        <f t="shared" si="2"/>
        <v>10.176871504290649</v>
      </c>
      <c r="H23" s="86" t="s">
        <v>75</v>
      </c>
      <c r="I23" s="55">
        <f>R166</f>
        <v>1.2700329050454404</v>
      </c>
      <c r="J23" s="79">
        <f t="shared" si="1"/>
        <v>0.41465031543860603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>
        <f>Q80</f>
        <v>0.86526417215352525</v>
      </c>
      <c r="D24" s="58">
        <f t="shared" si="0"/>
        <v>0.54894588010928413</v>
      </c>
      <c r="E24" s="86" t="s">
        <v>62</v>
      </c>
      <c r="F24" s="55">
        <f>Q123</f>
        <v>-3.7727272727272725</v>
      </c>
      <c r="G24" s="58">
        <f t="shared" si="2"/>
        <v>13.667971814692372</v>
      </c>
      <c r="H24" s="86" t="s">
        <v>62</v>
      </c>
      <c r="I24" s="55">
        <f>Q166</f>
        <v>1.2275775618928235</v>
      </c>
      <c r="J24" s="79">
        <f t="shared" si="1"/>
        <v>0.42703387944235549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>
        <f>P80</f>
        <v>-1.8996473107444269</v>
      </c>
      <c r="D25" s="58">
        <f t="shared" si="0"/>
        <v>3.731219699917891</v>
      </c>
      <c r="E25" s="86" t="s">
        <v>63</v>
      </c>
      <c r="F25" s="55">
        <f>P123</f>
        <v>-4.795454545454545</v>
      </c>
      <c r="G25" s="58">
        <f t="shared" si="2"/>
        <v>27.769986014100773</v>
      </c>
      <c r="H25" s="86" t="s">
        <v>63</v>
      </c>
      <c r="I25" s="55">
        <f>P166</f>
        <v>1.1426668755875902</v>
      </c>
      <c r="J25" s="79">
        <f t="shared" si="1"/>
        <v>0.45292156094777142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>
        <f>O80</f>
        <v>-4.7954545454545467</v>
      </c>
      <c r="D26" s="58">
        <f t="shared" si="0"/>
        <v>27.769986014100812</v>
      </c>
      <c r="E26" s="86" t="s">
        <v>64</v>
      </c>
      <c r="F26" s="55">
        <f>O123</f>
        <v>-5.9791666666666661</v>
      </c>
      <c r="G26" s="58">
        <f t="shared" si="2"/>
        <v>63.082444712971977</v>
      </c>
      <c r="H26" s="86" t="s">
        <v>64</v>
      </c>
      <c r="I26" s="55">
        <f>O166</f>
        <v>-1.5225694444444446</v>
      </c>
      <c r="J26" s="79">
        <f t="shared" si="1"/>
        <v>2.8730228048906858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>
        <f>N80</f>
        <v>-5.6388888888888893</v>
      </c>
      <c r="D27" s="58">
        <f t="shared" si="0"/>
        <v>49.82814249833261</v>
      </c>
      <c r="E27" s="86" t="s">
        <v>65</v>
      </c>
      <c r="F27" s="55">
        <f>N123</f>
        <v>-6.2884615384615374</v>
      </c>
      <c r="G27" s="58">
        <f t="shared" si="2"/>
        <v>78.165579080902162</v>
      </c>
      <c r="H27" s="86" t="s">
        <v>65</v>
      </c>
      <c r="I27" s="55">
        <f>N166</f>
        <v>-2.9973195876288665</v>
      </c>
      <c r="J27" s="79">
        <f t="shared" si="1"/>
        <v>7.9851504367016322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>
        <f>M80</f>
        <v>-6.1538461538461542</v>
      </c>
      <c r="D28" s="58">
        <f t="shared" si="0"/>
        <v>71.202014470175172</v>
      </c>
      <c r="E28" s="86" t="s">
        <v>66</v>
      </c>
      <c r="F28" s="55">
        <f>M123</f>
        <v>-6.490384615384615</v>
      </c>
      <c r="G28" s="58">
        <f t="shared" si="2"/>
        <v>89.908437998759638</v>
      </c>
      <c r="H28" s="86" t="s">
        <v>66</v>
      </c>
      <c r="I28" s="55">
        <f>M166</f>
        <v>-3.5204424778761063</v>
      </c>
      <c r="J28" s="79">
        <f t="shared" si="1"/>
        <v>11.475160902622001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>
        <f>F200</f>
        <v>-1.784994859357288</v>
      </c>
      <c r="D29" s="58">
        <f t="shared" si="0"/>
        <v>3.4461723593490174</v>
      </c>
      <c r="E29" s="86" t="s">
        <v>74</v>
      </c>
      <c r="F29" s="69">
        <f>F235</f>
        <v>-3.7042857142857146</v>
      </c>
      <c r="G29" s="58">
        <f t="shared" si="2"/>
        <v>13.034702172685673</v>
      </c>
      <c r="H29" s="86" t="s">
        <v>74</v>
      </c>
      <c r="I29" s="69">
        <f>F270</f>
        <v>0.13429599557113864</v>
      </c>
      <c r="J29" s="79">
        <f t="shared" si="1"/>
        <v>0.91111432950325844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>
        <f>G200</f>
        <v>3.1181547735963653</v>
      </c>
      <c r="E30" s="100" t="s">
        <v>67</v>
      </c>
      <c r="F30" s="91"/>
      <c r="G30" s="57">
        <f>G235</f>
        <v>2.8471883732294674</v>
      </c>
      <c r="H30" s="100" t="s">
        <v>67</v>
      </c>
      <c r="I30" s="91"/>
      <c r="J30" s="70">
        <f>G270</f>
        <v>1.9929731508293724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>
        <f>H200</f>
        <v>-0.19620062250648002</v>
      </c>
      <c r="E31" s="100" t="s">
        <v>68</v>
      </c>
      <c r="F31" s="91"/>
      <c r="G31" s="57">
        <f>H235</f>
        <v>0.85994685585692809</v>
      </c>
      <c r="H31" s="100" t="s">
        <v>68</v>
      </c>
      <c r="I31" s="91"/>
      <c r="J31" s="57">
        <f>H270</f>
        <v>-1.00286086650846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>
        <f>I200</f>
        <v>1.5062967405373944</v>
      </c>
      <c r="E32" s="100" t="s">
        <v>69</v>
      </c>
      <c r="F32" s="91"/>
      <c r="G32" s="57">
        <f>I235</f>
        <v>2.5095640876723646</v>
      </c>
      <c r="H32" s="100" t="s">
        <v>69</v>
      </c>
      <c r="I32" s="91"/>
      <c r="J32" s="57">
        <f>I270</f>
        <v>2.4786962993874977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>
        <f>SUM(H39:H57)</f>
        <v>53.277357446023252</v>
      </c>
      <c r="E33" s="98" t="s">
        <v>70</v>
      </c>
      <c r="F33" s="99"/>
      <c r="G33" s="71">
        <f>SUM(H82:H100)</f>
        <v>80</v>
      </c>
      <c r="H33" s="98" t="s">
        <v>70</v>
      </c>
      <c r="I33" s="99"/>
      <c r="J33" s="71">
        <f>SUM(H125:H143)</f>
        <v>26.554714892046505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>
        <f>SUM(H58:H67)</f>
        <v>46.584240634803471</v>
      </c>
      <c r="E34" s="98" t="s">
        <v>71</v>
      </c>
      <c r="F34" s="99"/>
      <c r="G34" s="72">
        <f>SUM(H101:H110)</f>
        <v>20</v>
      </c>
      <c r="H34" s="98" t="s">
        <v>71</v>
      </c>
      <c r="I34" s="99"/>
      <c r="J34" s="72">
        <f>SUM(H144:H153)</f>
        <v>73.168481269606943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>
        <f>SUM(H68:H75)/100</f>
        <v>1.3840191917327922E-3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>
        <f>SUM(H154:H161)/100</f>
        <v>2.7680383834655844E-3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>
        <f>SUM(H76:H79)/100</f>
        <v>0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>
        <f t="shared" ref="G39:G79" si="4">H39/100</f>
        <v>0</v>
      </c>
      <c r="H39" s="8">
        <f t="shared" ref="H39:H79" si="5">(H82+H125)/2</f>
        <v>0</v>
      </c>
      <c r="I39" s="8">
        <f>I40+H39</f>
        <v>99.999999999999986</v>
      </c>
      <c r="J39" s="27"/>
      <c r="K39" s="26"/>
      <c r="L39" s="26"/>
      <c r="M39" s="46" t="str">
        <f>IF(AND(I39&gt;=90,I40&lt;90),D39-0.5-(I39-90)*(-0.5/(I39-I40)),"")</f>
        <v/>
      </c>
      <c r="N39" s="46" t="str">
        <f>IF(AND(I39&gt;=84,I40&lt;84),D39-0.5-(I39-84)*(-0.5/(I39-I40)),"")</f>
        <v/>
      </c>
      <c r="O39" s="46" t="str">
        <f>IF(AND(I39&gt;=75,I40&lt;75),D39-0.5-(I39-75)*(-0.5/(I39-I40)),"")</f>
        <v/>
      </c>
      <c r="P39" s="46" t="str">
        <f>IF(AND(I39&gt;=50,I40&lt;50),D39-0.5-(I39-50)*(-0.5/(I39-I40)),"")</f>
        <v/>
      </c>
      <c r="Q39" s="46" t="str">
        <f>IF(AND(I39&gt;=40,I40&lt;40),D39-0.5-(I39-40)*(-0.5/(I39-I40)),"")</f>
        <v/>
      </c>
      <c r="R39" s="46" t="str">
        <f>IF(AND(I39&gt;=35,I40&lt;35),D39-0.5-(I39-35)*(-0.5/(I39-I40)),"")</f>
        <v/>
      </c>
      <c r="S39" s="46" t="str">
        <f>IF(AND(I39&gt;=25,I40&lt;25),D39-0.5-(I39-25)*(-0.5/(I39-I40)),"")</f>
        <v/>
      </c>
      <c r="T39" s="46" t="str">
        <f>IF(AND(I39&gt;=16,I40&lt;16),D39-0.5-(I39-16)*(-0.5/(I39-I40)),"")</f>
        <v/>
      </c>
      <c r="U39" s="46" t="str">
        <f>IF(AND(I39&gt;=10,I40&lt;10),D39-0.5-(I39-10)*(-0.5/(I39-I40)),"")</f>
        <v/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>
        <f t="shared" si="4"/>
        <v>0</v>
      </c>
      <c r="H40" s="8">
        <f>(H83+H126)/2</f>
        <v>0</v>
      </c>
      <c r="I40" s="8">
        <f t="shared" ref="I40:I79" si="6">I41+H40</f>
        <v>99.999999999999986</v>
      </c>
      <c r="J40" s="27"/>
      <c r="K40" s="26"/>
      <c r="L40" s="26"/>
      <c r="M40" s="46" t="str">
        <f t="shared" ref="M40:M79" si="7">IF(AND(I40&gt;=90,I41&lt;90),D40-0.5-(I40-90)*(-0.5/(I40-I41)),"")</f>
        <v/>
      </c>
      <c r="N40" s="46" t="str">
        <f t="shared" ref="N40:N79" si="8">IF(AND(I40&gt;=84,I41&lt;84),D40-0.5-(I40-84)*(-0.5/(I40-I41)),"")</f>
        <v/>
      </c>
      <c r="O40" s="46" t="str">
        <f t="shared" ref="O40:O79" si="9">IF(AND(I40&gt;=75,I41&lt;75),D40-0.5-(I40-75)*(-0.5/(I40-I41)),"")</f>
        <v/>
      </c>
      <c r="P40" s="46" t="str">
        <f t="shared" ref="P40:P79" si="10">IF(AND(I40&gt;=50,I41&lt;50),D40-0.5-(I40-50)*(-0.5/(I40-I41)),"")</f>
        <v/>
      </c>
      <c r="Q40" s="46" t="str">
        <f t="shared" ref="Q40:Q79" si="11">IF(AND(I40&gt;=40,I41&lt;40),D40-0.5-(I40-40)*(-0.5/(I40-I41)),"")</f>
        <v/>
      </c>
      <c r="R40" s="46" t="str">
        <f t="shared" ref="R40:R79" si="12">IF(AND(I40&gt;=35,I41&lt;35),D40-0.5-(I40-35)*(-0.5/(I40-I41)),"")</f>
        <v/>
      </c>
      <c r="S40" s="46" t="str">
        <f t="shared" ref="S40:S79" si="13">IF(AND(I40&gt;=25,I41&lt;25),D40-0.5-(I40-25)*(-0.5/(I40-I41)),"")</f>
        <v/>
      </c>
      <c r="T40" s="46" t="str">
        <f t="shared" ref="T40:T79" si="14">IF(AND(I40&gt;=16,I41&lt;16),D40-0.5-(I40-16)*(-0.5/(I40-I41)),"")</f>
        <v/>
      </c>
      <c r="U40" s="46" t="str">
        <f t="shared" ref="U40:U79" si="15">IF(AND(I40&gt;=10,I41&lt;10),D40-0.5-(I40-10)*(-0.5/(I40-I41)),"")</f>
        <v/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>
        <f t="shared" si="4"/>
        <v>0</v>
      </c>
      <c r="H41" s="8">
        <f>(H84+H127)/2</f>
        <v>0</v>
      </c>
      <c r="I41" s="8">
        <f t="shared" si="6"/>
        <v>99.999999999999986</v>
      </c>
      <c r="J41" s="27"/>
      <c r="K41" s="26"/>
      <c r="L41" s="26"/>
      <c r="M41" s="46" t="str">
        <f t="shared" si="7"/>
        <v/>
      </c>
      <c r="N41" s="46" t="str">
        <f t="shared" si="8"/>
        <v/>
      </c>
      <c r="O41" s="46" t="str">
        <f t="shared" si="9"/>
        <v/>
      </c>
      <c r="P41" s="46" t="str">
        <f t="shared" si="10"/>
        <v/>
      </c>
      <c r="Q41" s="46" t="str">
        <f t="shared" si="11"/>
        <v/>
      </c>
      <c r="R41" s="46" t="str">
        <f t="shared" si="12"/>
        <v/>
      </c>
      <c r="S41" s="46" t="str">
        <f t="shared" si="13"/>
        <v/>
      </c>
      <c r="T41" s="46" t="str">
        <f t="shared" si="14"/>
        <v/>
      </c>
      <c r="U41" s="46" t="str">
        <f t="shared" si="15"/>
        <v/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>
        <f t="shared" si="4"/>
        <v>0</v>
      </c>
      <c r="H42" s="8">
        <f t="shared" si="5"/>
        <v>0</v>
      </c>
      <c r="I42" s="8">
        <f t="shared" si="6"/>
        <v>99.999999999999986</v>
      </c>
      <c r="J42" s="27"/>
      <c r="K42" s="26"/>
      <c r="L42" s="26"/>
      <c r="M42" s="46" t="str">
        <f t="shared" si="7"/>
        <v/>
      </c>
      <c r="N42" s="46" t="str">
        <f t="shared" si="8"/>
        <v/>
      </c>
      <c r="O42" s="46" t="str">
        <f t="shared" si="9"/>
        <v/>
      </c>
      <c r="P42" s="46" t="str">
        <f t="shared" si="10"/>
        <v/>
      </c>
      <c r="Q42" s="46" t="str">
        <f t="shared" si="11"/>
        <v/>
      </c>
      <c r="R42" s="46" t="str">
        <f t="shared" si="12"/>
        <v/>
      </c>
      <c r="S42" s="46" t="str">
        <f t="shared" si="13"/>
        <v/>
      </c>
      <c r="T42" s="46" t="str">
        <f t="shared" si="14"/>
        <v/>
      </c>
      <c r="U42" s="46" t="str">
        <f t="shared" si="15"/>
        <v/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>
        <f t="shared" si="4"/>
        <v>0</v>
      </c>
      <c r="H43" s="8">
        <f t="shared" si="5"/>
        <v>0</v>
      </c>
      <c r="I43" s="8">
        <f t="shared" si="6"/>
        <v>99.999999999999986</v>
      </c>
      <c r="J43" s="27"/>
      <c r="K43" s="26"/>
      <c r="L43" s="26"/>
      <c r="M43" s="46" t="str">
        <f t="shared" si="7"/>
        <v/>
      </c>
      <c r="N43" s="46" t="str">
        <f t="shared" si="8"/>
        <v/>
      </c>
      <c r="O43" s="46" t="str">
        <f t="shared" si="9"/>
        <v/>
      </c>
      <c r="P43" s="46" t="str">
        <f t="shared" si="10"/>
        <v/>
      </c>
      <c r="Q43" s="46" t="str">
        <f t="shared" si="11"/>
        <v/>
      </c>
      <c r="R43" s="46" t="str">
        <f t="shared" si="12"/>
        <v/>
      </c>
      <c r="S43" s="46" t="str">
        <f t="shared" si="13"/>
        <v/>
      </c>
      <c r="T43" s="46" t="str">
        <f t="shared" si="14"/>
        <v/>
      </c>
      <c r="U43" s="46" t="str">
        <f t="shared" si="15"/>
        <v/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>
        <f>H44/100</f>
        <v>0</v>
      </c>
      <c r="H44" s="8">
        <f t="shared" si="5"/>
        <v>0</v>
      </c>
      <c r="I44" s="8">
        <f t="shared" si="6"/>
        <v>99.999999999999986</v>
      </c>
      <c r="J44" s="27"/>
      <c r="K44" s="26"/>
      <c r="L44" s="26"/>
      <c r="M44" s="46" t="str">
        <f t="shared" si="7"/>
        <v/>
      </c>
      <c r="N44" s="46" t="str">
        <f t="shared" si="8"/>
        <v/>
      </c>
      <c r="O44" s="46" t="str">
        <f t="shared" si="9"/>
        <v/>
      </c>
      <c r="P44" s="46" t="str">
        <f t="shared" si="10"/>
        <v/>
      </c>
      <c r="Q44" s="46" t="str">
        <f t="shared" si="11"/>
        <v/>
      </c>
      <c r="R44" s="46" t="str">
        <f t="shared" si="12"/>
        <v/>
      </c>
      <c r="S44" s="46" t="str">
        <f t="shared" si="13"/>
        <v/>
      </c>
      <c r="T44" s="46" t="str">
        <f t="shared" si="14"/>
        <v/>
      </c>
      <c r="U44" s="46" t="str">
        <f t="shared" si="15"/>
        <v/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>
        <f>H45/100</f>
        <v>1.7142857142857144E-2</v>
      </c>
      <c r="H45" s="8">
        <f t="shared" si="5"/>
        <v>1.7142857142857144</v>
      </c>
      <c r="I45" s="8">
        <f t="shared" si="6"/>
        <v>99.999999999999986</v>
      </c>
      <c r="J45" s="27"/>
      <c r="K45" s="26"/>
      <c r="L45" s="26"/>
      <c r="M45" s="46" t="str">
        <f t="shared" si="7"/>
        <v/>
      </c>
      <c r="N45" s="46" t="str">
        <f t="shared" si="8"/>
        <v/>
      </c>
      <c r="O45" s="46" t="str">
        <f t="shared" si="9"/>
        <v/>
      </c>
      <c r="P45" s="46" t="str">
        <f t="shared" si="10"/>
        <v/>
      </c>
      <c r="Q45" s="46" t="str">
        <f t="shared" si="11"/>
        <v/>
      </c>
      <c r="R45" s="46" t="str">
        <f t="shared" si="12"/>
        <v/>
      </c>
      <c r="S45" s="46" t="str">
        <f t="shared" si="13"/>
        <v/>
      </c>
      <c r="T45" s="46" t="str">
        <f t="shared" si="14"/>
        <v/>
      </c>
      <c r="U45" s="46" t="str">
        <f t="shared" si="15"/>
        <v/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>
        <f t="shared" si="4"/>
        <v>3.1428571428571431E-2</v>
      </c>
      <c r="H46" s="8">
        <f t="shared" si="5"/>
        <v>3.1428571428571432</v>
      </c>
      <c r="I46" s="8">
        <f>I47+H46</f>
        <v>98.285714285714278</v>
      </c>
      <c r="J46" s="28"/>
      <c r="K46" s="26"/>
      <c r="L46" s="26"/>
      <c r="M46" s="46" t="str">
        <f t="shared" si="7"/>
        <v/>
      </c>
      <c r="N46" s="46" t="str">
        <f t="shared" si="8"/>
        <v/>
      </c>
      <c r="O46" s="46" t="str">
        <f t="shared" si="9"/>
        <v/>
      </c>
      <c r="P46" s="46" t="str">
        <f t="shared" si="10"/>
        <v/>
      </c>
      <c r="Q46" s="46" t="str">
        <f t="shared" si="11"/>
        <v/>
      </c>
      <c r="R46" s="46" t="str">
        <f t="shared" si="12"/>
        <v/>
      </c>
      <c r="S46" s="46" t="str">
        <f t="shared" si="13"/>
        <v/>
      </c>
      <c r="T46" s="46" t="str">
        <f t="shared" si="14"/>
        <v/>
      </c>
      <c r="U46" s="46" t="str">
        <f t="shared" si="15"/>
        <v/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>
        <f>H47/100</f>
        <v>7.4285714285714288E-2</v>
      </c>
      <c r="H47" s="8">
        <f t="shared" si="5"/>
        <v>7.4285714285714288</v>
      </c>
      <c r="I47" s="8">
        <f t="shared" si="6"/>
        <v>95.142857142857139</v>
      </c>
      <c r="J47" s="28"/>
      <c r="K47" s="26"/>
      <c r="L47" s="26"/>
      <c r="M47" s="46">
        <f t="shared" si="7"/>
        <v>-6.1538461538461542</v>
      </c>
      <c r="N47" s="46" t="str">
        <f t="shared" si="8"/>
        <v/>
      </c>
      <c r="O47" s="46" t="str">
        <f t="shared" si="9"/>
        <v/>
      </c>
      <c r="P47" s="46" t="str">
        <f t="shared" si="10"/>
        <v/>
      </c>
      <c r="Q47" s="46" t="str">
        <f t="shared" si="11"/>
        <v/>
      </c>
      <c r="R47" s="46" t="str">
        <f t="shared" si="12"/>
        <v/>
      </c>
      <c r="S47" s="46" t="str">
        <f t="shared" si="13"/>
        <v/>
      </c>
      <c r="T47" s="46" t="str">
        <f t="shared" si="14"/>
        <v/>
      </c>
      <c r="U47" s="46" t="str">
        <f t="shared" si="15"/>
        <v/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>
        <f t="shared" si="4"/>
        <v>5.1428571428571421E-2</v>
      </c>
      <c r="H48" s="8">
        <f>(H91+H134)/2</f>
        <v>5.1428571428571423</v>
      </c>
      <c r="I48" s="8">
        <f t="shared" si="6"/>
        <v>87.714285714285708</v>
      </c>
      <c r="J48" s="28"/>
      <c r="K48" s="26"/>
      <c r="L48" s="26"/>
      <c r="M48" s="46" t="str">
        <f t="shared" si="7"/>
        <v/>
      </c>
      <c r="N48" s="46">
        <f t="shared" si="8"/>
        <v>-5.6388888888888893</v>
      </c>
      <c r="O48" s="46" t="str">
        <f t="shared" si="9"/>
        <v/>
      </c>
      <c r="P48" s="46" t="str">
        <f t="shared" si="10"/>
        <v/>
      </c>
      <c r="Q48" s="46" t="str">
        <f t="shared" si="11"/>
        <v/>
      </c>
      <c r="R48" s="46" t="str">
        <f t="shared" si="12"/>
        <v/>
      </c>
      <c r="S48" s="46" t="str">
        <f t="shared" si="13"/>
        <v/>
      </c>
      <c r="T48" s="46" t="str">
        <f t="shared" si="14"/>
        <v/>
      </c>
      <c r="U48" s="46" t="str">
        <f t="shared" si="15"/>
        <v/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>
        <f t="shared" si="4"/>
        <v>6.2857142857142861E-2</v>
      </c>
      <c r="H49" s="8">
        <f t="shared" si="5"/>
        <v>6.2857142857142865</v>
      </c>
      <c r="I49" s="8">
        <f t="shared" si="6"/>
        <v>82.571428571428569</v>
      </c>
      <c r="J49" s="28"/>
      <c r="K49" s="26"/>
      <c r="L49" s="26"/>
      <c r="M49" s="46" t="str">
        <f t="shared" si="7"/>
        <v/>
      </c>
      <c r="N49" s="46" t="str">
        <f t="shared" si="8"/>
        <v/>
      </c>
      <c r="O49" s="46" t="str">
        <f t="shared" si="9"/>
        <v/>
      </c>
      <c r="P49" s="46" t="str">
        <f t="shared" si="10"/>
        <v/>
      </c>
      <c r="Q49" s="46" t="str">
        <f t="shared" si="11"/>
        <v/>
      </c>
      <c r="R49" s="46" t="str">
        <f t="shared" si="12"/>
        <v/>
      </c>
      <c r="S49" s="46" t="str">
        <f t="shared" si="13"/>
        <v/>
      </c>
      <c r="T49" s="46" t="str">
        <f t="shared" si="14"/>
        <v/>
      </c>
      <c r="U49" s="46" t="str">
        <f t="shared" si="15"/>
        <v/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>
        <f t="shared" si="4"/>
        <v>3.1428571428571431E-2</v>
      </c>
      <c r="H50" s="8">
        <f t="shared" si="5"/>
        <v>3.1428571428571432</v>
      </c>
      <c r="I50" s="8">
        <f t="shared" si="6"/>
        <v>76.285714285714278</v>
      </c>
      <c r="J50" s="28"/>
      <c r="K50" s="26"/>
      <c r="L50" s="26"/>
      <c r="M50" s="46" t="str">
        <f t="shared" si="7"/>
        <v/>
      </c>
      <c r="N50" s="46" t="str">
        <f t="shared" si="8"/>
        <v/>
      </c>
      <c r="O50" s="46">
        <f t="shared" si="9"/>
        <v>-4.7954545454545467</v>
      </c>
      <c r="P50" s="46" t="str">
        <f t="shared" si="10"/>
        <v/>
      </c>
      <c r="Q50" s="46" t="str">
        <f t="shared" si="11"/>
        <v/>
      </c>
      <c r="R50" s="46" t="str">
        <f t="shared" si="12"/>
        <v/>
      </c>
      <c r="S50" s="46" t="str">
        <f t="shared" si="13"/>
        <v/>
      </c>
      <c r="T50" s="46" t="str">
        <f t="shared" si="14"/>
        <v/>
      </c>
      <c r="U50" s="46" t="str">
        <f t="shared" si="15"/>
        <v/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>
        <f t="shared" si="4"/>
        <v>1.7142857142857144E-2</v>
      </c>
      <c r="H51" s="8">
        <f t="shared" si="5"/>
        <v>1.7142857142857144</v>
      </c>
      <c r="I51" s="8">
        <f t="shared" si="6"/>
        <v>73.142857142857139</v>
      </c>
      <c r="J51" s="28"/>
      <c r="K51" s="26"/>
      <c r="L51" s="26"/>
      <c r="M51" s="46" t="str">
        <f t="shared" si="7"/>
        <v/>
      </c>
      <c r="N51" s="46" t="str">
        <f t="shared" si="8"/>
        <v/>
      </c>
      <c r="O51" s="46" t="str">
        <f t="shared" si="9"/>
        <v/>
      </c>
      <c r="P51" s="46" t="str">
        <f t="shared" si="10"/>
        <v/>
      </c>
      <c r="Q51" s="46" t="str">
        <f t="shared" si="11"/>
        <v/>
      </c>
      <c r="R51" s="46" t="str">
        <f t="shared" si="12"/>
        <v/>
      </c>
      <c r="S51" s="46" t="str">
        <f t="shared" si="13"/>
        <v/>
      </c>
      <c r="T51" s="46" t="str">
        <f t="shared" si="14"/>
        <v/>
      </c>
      <c r="U51" s="46" t="str">
        <f t="shared" si="15"/>
        <v/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>
        <f t="shared" si="4"/>
        <v>8.3559960983839943E-2</v>
      </c>
      <c r="H52" s="8">
        <f t="shared" si="5"/>
        <v>8.3559960983839936</v>
      </c>
      <c r="I52" s="8">
        <f t="shared" si="6"/>
        <v>71.428571428571431</v>
      </c>
      <c r="J52" s="28"/>
      <c r="K52" s="26"/>
      <c r="L52" s="26"/>
      <c r="M52" s="46" t="str">
        <f t="shared" si="7"/>
        <v/>
      </c>
      <c r="N52" s="46" t="str">
        <f t="shared" si="8"/>
        <v/>
      </c>
      <c r="O52" s="46" t="str">
        <f t="shared" si="9"/>
        <v/>
      </c>
      <c r="P52" s="46" t="str">
        <f t="shared" si="10"/>
        <v/>
      </c>
      <c r="Q52" s="46" t="str">
        <f t="shared" si="11"/>
        <v/>
      </c>
      <c r="R52" s="46" t="str">
        <f t="shared" si="12"/>
        <v/>
      </c>
      <c r="S52" s="46" t="str">
        <f t="shared" si="13"/>
        <v/>
      </c>
      <c r="T52" s="46" t="str">
        <f t="shared" si="14"/>
        <v/>
      </c>
      <c r="U52" s="46" t="str">
        <f t="shared" si="15"/>
        <v/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>
        <f t="shared" si="4"/>
        <v>5.348693749505707E-2</v>
      </c>
      <c r="H53" s="8">
        <f t="shared" si="5"/>
        <v>5.3486937495057072</v>
      </c>
      <c r="I53" s="8">
        <f t="shared" si="6"/>
        <v>63.072575330187433</v>
      </c>
      <c r="J53" s="28"/>
      <c r="K53" s="26"/>
      <c r="L53" s="26"/>
      <c r="M53" s="46" t="str">
        <f t="shared" si="7"/>
        <v/>
      </c>
      <c r="N53" s="46" t="str">
        <f t="shared" si="8"/>
        <v/>
      </c>
      <c r="O53" s="46" t="str">
        <f t="shared" si="9"/>
        <v/>
      </c>
      <c r="P53" s="46" t="str">
        <f t="shared" si="10"/>
        <v/>
      </c>
      <c r="Q53" s="46" t="str">
        <f t="shared" si="11"/>
        <v/>
      </c>
      <c r="R53" s="46" t="str">
        <f t="shared" si="12"/>
        <v/>
      </c>
      <c r="S53" s="46" t="str">
        <f t="shared" si="13"/>
        <v/>
      </c>
      <c r="T53" s="46" t="str">
        <f t="shared" si="14"/>
        <v/>
      </c>
      <c r="U53" s="46" t="str">
        <f t="shared" si="15"/>
        <v/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>
        <f t="shared" si="4"/>
        <v>3.2185695832125064E-2</v>
      </c>
      <c r="H54" s="8">
        <f t="shared" si="5"/>
        <v>3.2185695832125063</v>
      </c>
      <c r="I54" s="8">
        <f t="shared" si="6"/>
        <v>57.723881580681727</v>
      </c>
      <c r="J54" s="28"/>
      <c r="K54" s="26"/>
      <c r="L54" s="26"/>
      <c r="M54" s="46" t="str">
        <f t="shared" si="7"/>
        <v/>
      </c>
      <c r="N54" s="46" t="str">
        <f t="shared" si="8"/>
        <v/>
      </c>
      <c r="O54" s="46" t="str">
        <f t="shared" si="9"/>
        <v/>
      </c>
      <c r="P54" s="46" t="str">
        <f t="shared" si="10"/>
        <v/>
      </c>
      <c r="Q54" s="46" t="str">
        <f t="shared" si="11"/>
        <v/>
      </c>
      <c r="R54" s="46" t="str">
        <f t="shared" si="12"/>
        <v/>
      </c>
      <c r="S54" s="46" t="str">
        <f t="shared" si="13"/>
        <v/>
      </c>
      <c r="T54" s="46" t="str">
        <f t="shared" si="14"/>
        <v/>
      </c>
      <c r="U54" s="46" t="str">
        <f t="shared" si="15"/>
        <v/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>
        <f t="shared" si="4"/>
        <v>4.0852555822107402E-2</v>
      </c>
      <c r="H55" s="8">
        <f t="shared" si="5"/>
        <v>4.0852555822107401</v>
      </c>
      <c r="I55" s="8">
        <f t="shared" si="6"/>
        <v>54.505311997469221</v>
      </c>
      <c r="J55" s="28"/>
      <c r="K55" s="26"/>
      <c r="L55" s="26"/>
      <c r="M55" s="46" t="str">
        <f t="shared" si="7"/>
        <v/>
      </c>
      <c r="N55" s="46" t="str">
        <f t="shared" si="8"/>
        <v/>
      </c>
      <c r="O55" s="46" t="str">
        <f t="shared" si="9"/>
        <v/>
      </c>
      <c r="P55" s="46" t="str">
        <f t="shared" si="10"/>
        <v/>
      </c>
      <c r="Q55" s="46" t="str">
        <f t="shared" si="11"/>
        <v/>
      </c>
      <c r="R55" s="46" t="str">
        <f t="shared" si="12"/>
        <v/>
      </c>
      <c r="S55" s="46" t="str">
        <f t="shared" si="13"/>
        <v/>
      </c>
      <c r="T55" s="46" t="str">
        <f t="shared" si="14"/>
        <v/>
      </c>
      <c r="U55" s="46" t="str">
        <f t="shared" si="15"/>
        <v/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>
        <f t="shared" si="4"/>
        <v>2.0929006406031691E-2</v>
      </c>
      <c r="H56" s="8">
        <f t="shared" si="5"/>
        <v>2.0929006406031689</v>
      </c>
      <c r="I56" s="8">
        <f t="shared" si="6"/>
        <v>50.420056415258479</v>
      </c>
      <c r="J56" s="28"/>
      <c r="K56" s="26"/>
      <c r="L56" s="26"/>
      <c r="M56" s="46" t="str">
        <f t="shared" si="7"/>
        <v/>
      </c>
      <c r="N56" s="46" t="str">
        <f t="shared" si="8"/>
        <v/>
      </c>
      <c r="O56" s="46" t="str">
        <f t="shared" si="9"/>
        <v/>
      </c>
      <c r="P56" s="46">
        <f t="shared" si="10"/>
        <v>-1.8996473107444269</v>
      </c>
      <c r="Q56" s="46" t="str">
        <f t="shared" si="11"/>
        <v/>
      </c>
      <c r="R56" s="46" t="str">
        <f t="shared" si="12"/>
        <v/>
      </c>
      <c r="S56" s="46" t="str">
        <f t="shared" si="13"/>
        <v/>
      </c>
      <c r="T56" s="46" t="str">
        <f t="shared" si="14"/>
        <v/>
      </c>
      <c r="U56" s="46" t="str">
        <f t="shared" si="15"/>
        <v/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>
        <f t="shared" si="4"/>
        <v>1.6045132206785648E-2</v>
      </c>
      <c r="H57" s="8">
        <f t="shared" si="5"/>
        <v>1.6045132206785648</v>
      </c>
      <c r="I57" s="8">
        <f t="shared" si="6"/>
        <v>48.32715577465531</v>
      </c>
      <c r="J57" s="28"/>
      <c r="K57" s="26"/>
      <c r="L57" s="26"/>
      <c r="M57" s="46" t="str">
        <f t="shared" si="7"/>
        <v/>
      </c>
      <c r="N57" s="46" t="str">
        <f t="shared" si="8"/>
        <v/>
      </c>
      <c r="O57" s="46" t="str">
        <f t="shared" si="9"/>
        <v/>
      </c>
      <c r="P57" s="46" t="str">
        <f t="shared" si="10"/>
        <v/>
      </c>
      <c r="Q57" s="46" t="str">
        <f t="shared" si="11"/>
        <v/>
      </c>
      <c r="R57" s="46" t="str">
        <f t="shared" si="12"/>
        <v/>
      </c>
      <c r="S57" s="46" t="str">
        <f t="shared" si="13"/>
        <v/>
      </c>
      <c r="T57" s="46" t="str">
        <f t="shared" si="14"/>
        <v/>
      </c>
      <c r="U57" s="46" t="str">
        <f t="shared" si="15"/>
        <v/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>
        <f t="shared" si="4"/>
        <v>9.3127356127909733E-3</v>
      </c>
      <c r="H58" s="8">
        <f t="shared" si="5"/>
        <v>0.93127356127909733</v>
      </c>
      <c r="I58" s="8">
        <f>I59+H58</f>
        <v>46.722642553976748</v>
      </c>
      <c r="J58" s="28"/>
      <c r="K58" s="26"/>
      <c r="L58" s="26"/>
      <c r="M58" s="46" t="str">
        <f t="shared" si="7"/>
        <v/>
      </c>
      <c r="N58" s="46" t="str">
        <f t="shared" si="8"/>
        <v/>
      </c>
      <c r="O58" s="46" t="str">
        <f t="shared" si="9"/>
        <v/>
      </c>
      <c r="P58" s="46" t="str">
        <f t="shared" si="10"/>
        <v/>
      </c>
      <c r="Q58" s="46" t="str">
        <f t="shared" si="11"/>
        <v/>
      </c>
      <c r="R58" s="46" t="str">
        <f t="shared" si="12"/>
        <v/>
      </c>
      <c r="S58" s="46" t="str">
        <f t="shared" si="13"/>
        <v/>
      </c>
      <c r="T58" s="46" t="str">
        <f t="shared" si="14"/>
        <v/>
      </c>
      <c r="U58" s="46" t="str">
        <f t="shared" si="15"/>
        <v/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>
        <f t="shared" si="4"/>
        <v>1.7238288561410908E-2</v>
      </c>
      <c r="H59" s="8">
        <f t="shared" si="5"/>
        <v>1.7238288561410908</v>
      </c>
      <c r="I59" s="8">
        <f t="shared" si="6"/>
        <v>45.791368992697649</v>
      </c>
      <c r="J59" s="29"/>
      <c r="K59" s="26"/>
      <c r="L59" s="26"/>
      <c r="M59" s="46" t="str">
        <f t="shared" si="7"/>
        <v/>
      </c>
      <c r="N59" s="46" t="str">
        <f t="shared" si="8"/>
        <v/>
      </c>
      <c r="O59" s="46" t="str">
        <f t="shared" si="9"/>
        <v/>
      </c>
      <c r="P59" s="46" t="str">
        <f t="shared" si="10"/>
        <v/>
      </c>
      <c r="Q59" s="46" t="str">
        <f t="shared" si="11"/>
        <v/>
      </c>
      <c r="R59" s="46" t="str">
        <f t="shared" si="12"/>
        <v/>
      </c>
      <c r="S59" s="46" t="str">
        <f t="shared" si="13"/>
        <v/>
      </c>
      <c r="T59" s="46" t="str">
        <f t="shared" si="14"/>
        <v/>
      </c>
      <c r="U59" s="46" t="str">
        <f t="shared" si="15"/>
        <v/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>
        <f t="shared" si="4"/>
        <v>1.6691007829594283E-2</v>
      </c>
      <c r="H60" s="8">
        <f t="shared" si="5"/>
        <v>1.6691007829594284</v>
      </c>
      <c r="I60" s="8">
        <f t="shared" si="6"/>
        <v>44.067540136556559</v>
      </c>
      <c r="J60" s="29"/>
      <c r="K60" s="26"/>
      <c r="L60" s="26"/>
      <c r="M60" s="46" t="str">
        <f t="shared" si="7"/>
        <v/>
      </c>
      <c r="N60" s="46" t="str">
        <f t="shared" si="8"/>
        <v/>
      </c>
      <c r="O60" s="46" t="str">
        <f t="shared" si="9"/>
        <v/>
      </c>
      <c r="P60" s="46" t="str">
        <f t="shared" si="10"/>
        <v/>
      </c>
      <c r="Q60" s="46" t="str">
        <f t="shared" si="11"/>
        <v/>
      </c>
      <c r="R60" s="46" t="str">
        <f t="shared" si="12"/>
        <v/>
      </c>
      <c r="S60" s="46" t="str">
        <f t="shared" si="13"/>
        <v/>
      </c>
      <c r="T60" s="46" t="str">
        <f t="shared" si="14"/>
        <v/>
      </c>
      <c r="U60" s="46" t="str">
        <f t="shared" si="15"/>
        <v/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>
        <f t="shared" si="4"/>
        <v>3.2831571454933692E-2</v>
      </c>
      <c r="H61" s="8">
        <f t="shared" si="5"/>
        <v>3.2831571454933695</v>
      </c>
      <c r="I61" s="8">
        <f t="shared" si="6"/>
        <v>42.398439353597134</v>
      </c>
      <c r="J61" s="30"/>
      <c r="K61" s="26"/>
      <c r="L61" s="26"/>
      <c r="M61" s="46" t="str">
        <f t="shared" si="7"/>
        <v/>
      </c>
      <c r="N61" s="46" t="str">
        <f t="shared" si="8"/>
        <v/>
      </c>
      <c r="O61" s="46" t="str">
        <f t="shared" si="9"/>
        <v/>
      </c>
      <c r="P61" s="46" t="str">
        <f t="shared" si="10"/>
        <v/>
      </c>
      <c r="Q61" s="46">
        <f t="shared" si="11"/>
        <v>0.86526417215352525</v>
      </c>
      <c r="R61" s="46" t="str">
        <f t="shared" si="12"/>
        <v/>
      </c>
      <c r="S61" s="46" t="str">
        <f t="shared" si="13"/>
        <v/>
      </c>
      <c r="T61" s="46" t="str">
        <f t="shared" si="14"/>
        <v/>
      </c>
      <c r="U61" s="46" t="str">
        <f t="shared" si="15"/>
        <v/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>
        <f t="shared" si="4"/>
        <v>0.30299844462605119</v>
      </c>
      <c r="H62" s="8">
        <f t="shared" si="5"/>
        <v>30.299844462605119</v>
      </c>
      <c r="I62" s="8">
        <f t="shared" si="6"/>
        <v>39.115282208103764</v>
      </c>
      <c r="J62" s="30"/>
      <c r="K62" s="26"/>
      <c r="L62" s="26"/>
      <c r="M62" s="46" t="str">
        <f t="shared" si="7"/>
        <v/>
      </c>
      <c r="N62" s="46" t="str">
        <f t="shared" si="8"/>
        <v/>
      </c>
      <c r="O62" s="46" t="str">
        <f t="shared" si="9"/>
        <v/>
      </c>
      <c r="P62" s="46" t="str">
        <f t="shared" si="10"/>
        <v/>
      </c>
      <c r="Q62" s="46" t="str">
        <f t="shared" si="11"/>
        <v/>
      </c>
      <c r="R62" s="46">
        <f t="shared" si="12"/>
        <v>1.0679092959236587</v>
      </c>
      <c r="S62" s="46">
        <f t="shared" si="13"/>
        <v>1.2329266446486926</v>
      </c>
      <c r="T62" s="46">
        <f t="shared" si="14"/>
        <v>1.3814422585012234</v>
      </c>
      <c r="U62" s="46">
        <f t="shared" si="15"/>
        <v>1.4804526677362437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>
        <f t="shared" si="4"/>
        <v>4.3709698679250258E-2</v>
      </c>
      <c r="H63" s="8">
        <f t="shared" si="5"/>
        <v>4.3709698679250257</v>
      </c>
      <c r="I63" s="8">
        <f t="shared" si="6"/>
        <v>8.8154377454986417</v>
      </c>
      <c r="J63" s="30"/>
      <c r="K63" s="26"/>
      <c r="L63" s="26"/>
      <c r="M63" s="46" t="str">
        <f t="shared" si="7"/>
        <v/>
      </c>
      <c r="N63" s="46" t="str">
        <f t="shared" si="8"/>
        <v/>
      </c>
      <c r="O63" s="46" t="str">
        <f t="shared" si="9"/>
        <v/>
      </c>
      <c r="P63" s="46" t="str">
        <f t="shared" si="10"/>
        <v/>
      </c>
      <c r="Q63" s="46" t="str">
        <f t="shared" si="11"/>
        <v/>
      </c>
      <c r="R63" s="46" t="str">
        <f t="shared" si="12"/>
        <v/>
      </c>
      <c r="S63" s="46" t="str">
        <f t="shared" si="13"/>
        <v/>
      </c>
      <c r="T63" s="46" t="str">
        <f t="shared" si="14"/>
        <v/>
      </c>
      <c r="U63" s="46" t="str">
        <f t="shared" si="15"/>
        <v/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>
        <f t="shared" si="4"/>
        <v>2.7107795323333246E-2</v>
      </c>
      <c r="H64" s="8">
        <f t="shared" si="5"/>
        <v>2.7107795323333246</v>
      </c>
      <c r="I64" s="8">
        <f t="shared" si="6"/>
        <v>4.4444678775736168</v>
      </c>
      <c r="J64" s="30"/>
      <c r="K64" s="26"/>
      <c r="L64" s="26"/>
      <c r="M64" s="46" t="str">
        <f t="shared" si="7"/>
        <v/>
      </c>
      <c r="N64" s="46" t="str">
        <f t="shared" si="8"/>
        <v/>
      </c>
      <c r="O64" s="46" t="str">
        <f t="shared" si="9"/>
        <v/>
      </c>
      <c r="P64" s="46" t="str">
        <f t="shared" si="10"/>
        <v/>
      </c>
      <c r="Q64" s="46" t="str">
        <f t="shared" si="11"/>
        <v/>
      </c>
      <c r="R64" s="46" t="str">
        <f t="shared" si="12"/>
        <v/>
      </c>
      <c r="S64" s="46" t="str">
        <f t="shared" si="13"/>
        <v/>
      </c>
      <c r="T64" s="46" t="str">
        <f t="shared" si="14"/>
        <v/>
      </c>
      <c r="U64" s="46" t="str">
        <f t="shared" si="15"/>
        <v/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>
        <f t="shared" si="4"/>
        <v>9.1250362481216877E-3</v>
      </c>
      <c r="H65" s="8">
        <f t="shared" si="5"/>
        <v>0.91250362481216885</v>
      </c>
      <c r="I65" s="8">
        <f t="shared" si="6"/>
        <v>1.7336883452402923</v>
      </c>
      <c r="J65" s="30"/>
      <c r="K65" s="26"/>
      <c r="L65" s="26"/>
      <c r="M65" s="46" t="str">
        <f t="shared" si="7"/>
        <v/>
      </c>
      <c r="N65" s="46" t="str">
        <f t="shared" si="8"/>
        <v/>
      </c>
      <c r="O65" s="46" t="str">
        <f t="shared" si="9"/>
        <v/>
      </c>
      <c r="P65" s="46" t="str">
        <f t="shared" si="10"/>
        <v/>
      </c>
      <c r="Q65" s="46" t="str">
        <f t="shared" si="11"/>
        <v/>
      </c>
      <c r="R65" s="46" t="str">
        <f t="shared" si="12"/>
        <v/>
      </c>
      <c r="S65" s="46" t="str">
        <f t="shared" si="13"/>
        <v/>
      </c>
      <c r="T65" s="46" t="str">
        <f t="shared" si="14"/>
        <v/>
      </c>
      <c r="U65" s="46" t="str">
        <f t="shared" si="15"/>
        <v/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>
        <f t="shared" si="4"/>
        <v>4.8902011441225319E-3</v>
      </c>
      <c r="H66" s="8">
        <f t="shared" si="5"/>
        <v>0.48902011441225318</v>
      </c>
      <c r="I66" s="8">
        <f t="shared" si="6"/>
        <v>0.82118472042812329</v>
      </c>
      <c r="J66" s="30"/>
      <c r="K66" s="26"/>
      <c r="L66" s="26"/>
      <c r="M66" s="46" t="str">
        <f t="shared" si="7"/>
        <v/>
      </c>
      <c r="N66" s="46" t="str">
        <f t="shared" si="8"/>
        <v/>
      </c>
      <c r="O66" s="46" t="str">
        <f t="shared" si="9"/>
        <v/>
      </c>
      <c r="P66" s="46" t="str">
        <f t="shared" si="10"/>
        <v/>
      </c>
      <c r="Q66" s="46" t="str">
        <f t="shared" si="11"/>
        <v/>
      </c>
      <c r="R66" s="46" t="str">
        <f t="shared" si="12"/>
        <v/>
      </c>
      <c r="S66" s="46" t="str">
        <f t="shared" si="13"/>
        <v/>
      </c>
      <c r="T66" s="46" t="str">
        <f t="shared" si="14"/>
        <v/>
      </c>
      <c r="U66" s="46" t="str">
        <f t="shared" si="15"/>
        <v/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>
        <f t="shared" si="4"/>
        <v>1.9376268684259091E-3</v>
      </c>
      <c r="H67" s="8">
        <f t="shared" si="5"/>
        <v>0.1937626868425909</v>
      </c>
      <c r="I67" s="8">
        <f t="shared" si="6"/>
        <v>0.33216460601587011</v>
      </c>
      <c r="J67" s="30"/>
      <c r="K67" s="26"/>
      <c r="L67" s="26"/>
      <c r="M67" s="46" t="str">
        <f t="shared" si="7"/>
        <v/>
      </c>
      <c r="N67" s="46" t="str">
        <f t="shared" si="8"/>
        <v/>
      </c>
      <c r="O67" s="46" t="str">
        <f t="shared" si="9"/>
        <v/>
      </c>
      <c r="P67" s="46" t="str">
        <f t="shared" si="10"/>
        <v/>
      </c>
      <c r="Q67" s="46" t="str">
        <f t="shared" si="11"/>
        <v/>
      </c>
      <c r="R67" s="46" t="str">
        <f t="shared" si="12"/>
        <v/>
      </c>
      <c r="S67" s="46" t="str">
        <f t="shared" si="13"/>
        <v/>
      </c>
      <c r="T67" s="46" t="str">
        <f t="shared" si="14"/>
        <v/>
      </c>
      <c r="U67" s="46" t="str">
        <f t="shared" si="15"/>
        <v/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>
        <f t="shared" si="4"/>
        <v>1.3840191917327922E-3</v>
      </c>
      <c r="H68" s="8">
        <f t="shared" si="5"/>
        <v>0.13840191917327921</v>
      </c>
      <c r="I68" s="8">
        <f t="shared" si="6"/>
        <v>0.13840191917327921</v>
      </c>
      <c r="J68" s="30"/>
      <c r="K68" s="26"/>
      <c r="L68" s="26"/>
      <c r="M68" s="46" t="str">
        <f t="shared" si="7"/>
        <v/>
      </c>
      <c r="N68" s="46" t="str">
        <f t="shared" si="8"/>
        <v/>
      </c>
      <c r="O68" s="46" t="str">
        <f t="shared" si="9"/>
        <v/>
      </c>
      <c r="P68" s="46" t="str">
        <f t="shared" si="10"/>
        <v/>
      </c>
      <c r="Q68" s="46" t="str">
        <f t="shared" si="11"/>
        <v/>
      </c>
      <c r="R68" s="46" t="str">
        <f t="shared" si="12"/>
        <v/>
      </c>
      <c r="S68" s="46" t="str">
        <f t="shared" si="13"/>
        <v/>
      </c>
      <c r="T68" s="46" t="str">
        <f t="shared" si="14"/>
        <v/>
      </c>
      <c r="U68" s="46" t="str">
        <f t="shared" si="15"/>
        <v/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>
        <f t="shared" si="4"/>
        <v>0</v>
      </c>
      <c r="H69" s="8">
        <f t="shared" si="5"/>
        <v>0</v>
      </c>
      <c r="I69" s="8">
        <f t="shared" si="6"/>
        <v>0</v>
      </c>
      <c r="J69" s="30"/>
      <c r="K69" s="26"/>
      <c r="L69" s="26"/>
      <c r="M69" s="46" t="str">
        <f t="shared" si="7"/>
        <v/>
      </c>
      <c r="N69" s="46" t="str">
        <f t="shared" si="8"/>
        <v/>
      </c>
      <c r="O69" s="46" t="str">
        <f t="shared" si="9"/>
        <v/>
      </c>
      <c r="P69" s="46" t="str">
        <f t="shared" si="10"/>
        <v/>
      </c>
      <c r="Q69" s="46" t="str">
        <f t="shared" si="11"/>
        <v/>
      </c>
      <c r="R69" s="46" t="str">
        <f t="shared" si="12"/>
        <v/>
      </c>
      <c r="S69" s="46" t="str">
        <f t="shared" si="13"/>
        <v/>
      </c>
      <c r="T69" s="46" t="str">
        <f t="shared" si="14"/>
        <v/>
      </c>
      <c r="U69" s="46" t="str">
        <f t="shared" si="15"/>
        <v/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>
        <f t="shared" si="4"/>
        <v>0</v>
      </c>
      <c r="H70" s="8">
        <f t="shared" si="5"/>
        <v>0</v>
      </c>
      <c r="I70" s="8">
        <f t="shared" si="6"/>
        <v>0</v>
      </c>
      <c r="J70" s="30"/>
      <c r="K70" s="26"/>
      <c r="L70" s="26"/>
      <c r="M70" s="46" t="str">
        <f t="shared" si="7"/>
        <v/>
      </c>
      <c r="N70" s="46" t="str">
        <f t="shared" si="8"/>
        <v/>
      </c>
      <c r="O70" s="46" t="str">
        <f t="shared" si="9"/>
        <v/>
      </c>
      <c r="P70" s="46" t="str">
        <f t="shared" si="10"/>
        <v/>
      </c>
      <c r="Q70" s="46" t="str">
        <f t="shared" si="11"/>
        <v/>
      </c>
      <c r="R70" s="46" t="str">
        <f t="shared" si="12"/>
        <v/>
      </c>
      <c r="S70" s="46" t="str">
        <f t="shared" si="13"/>
        <v/>
      </c>
      <c r="T70" s="46" t="str">
        <f t="shared" si="14"/>
        <v/>
      </c>
      <c r="U70" s="46" t="str">
        <f t="shared" si="15"/>
        <v/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>
        <f t="shared" si="4"/>
        <v>0</v>
      </c>
      <c r="H71" s="8">
        <f t="shared" si="5"/>
        <v>0</v>
      </c>
      <c r="I71" s="8">
        <f t="shared" si="6"/>
        <v>0</v>
      </c>
      <c r="J71" s="30"/>
      <c r="K71" s="26"/>
      <c r="L71" s="26"/>
      <c r="M71" s="46" t="str">
        <f t="shared" si="7"/>
        <v/>
      </c>
      <c r="N71" s="46" t="str">
        <f t="shared" si="8"/>
        <v/>
      </c>
      <c r="O71" s="46" t="str">
        <f t="shared" si="9"/>
        <v/>
      </c>
      <c r="P71" s="46" t="str">
        <f t="shared" si="10"/>
        <v/>
      </c>
      <c r="Q71" s="46" t="str">
        <f t="shared" si="11"/>
        <v/>
      </c>
      <c r="R71" s="46" t="str">
        <f t="shared" si="12"/>
        <v/>
      </c>
      <c r="S71" s="46" t="str">
        <f t="shared" si="13"/>
        <v/>
      </c>
      <c r="T71" s="46" t="str">
        <f t="shared" si="14"/>
        <v/>
      </c>
      <c r="U71" s="46" t="str">
        <f t="shared" si="15"/>
        <v/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>
        <f t="shared" si="4"/>
        <v>0</v>
      </c>
      <c r="H72" s="8">
        <f t="shared" si="5"/>
        <v>0</v>
      </c>
      <c r="I72" s="8">
        <f t="shared" si="6"/>
        <v>0</v>
      </c>
      <c r="J72" s="30"/>
      <c r="K72" s="26"/>
      <c r="L72" s="26"/>
      <c r="M72" s="46" t="str">
        <f t="shared" si="7"/>
        <v/>
      </c>
      <c r="N72" s="46" t="str">
        <f t="shared" si="8"/>
        <v/>
      </c>
      <c r="O72" s="46" t="str">
        <f t="shared" si="9"/>
        <v/>
      </c>
      <c r="P72" s="46" t="str">
        <f t="shared" si="10"/>
        <v/>
      </c>
      <c r="Q72" s="46" t="str">
        <f t="shared" si="11"/>
        <v/>
      </c>
      <c r="R72" s="46" t="str">
        <f t="shared" si="12"/>
        <v/>
      </c>
      <c r="S72" s="46" t="str">
        <f t="shared" si="13"/>
        <v/>
      </c>
      <c r="T72" s="46" t="str">
        <f t="shared" si="14"/>
        <v/>
      </c>
      <c r="U72" s="46" t="str">
        <f t="shared" si="15"/>
        <v/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>
        <f t="shared" si="4"/>
        <v>0</v>
      </c>
      <c r="H73" s="8">
        <f t="shared" si="5"/>
        <v>0</v>
      </c>
      <c r="I73" s="8">
        <f t="shared" si="6"/>
        <v>0</v>
      </c>
      <c r="J73" s="26"/>
      <c r="K73" s="26"/>
      <c r="L73" s="26"/>
      <c r="M73" s="46" t="str">
        <f t="shared" si="7"/>
        <v/>
      </c>
      <c r="N73" s="46" t="str">
        <f t="shared" si="8"/>
        <v/>
      </c>
      <c r="O73" s="46" t="str">
        <f t="shared" si="9"/>
        <v/>
      </c>
      <c r="P73" s="46" t="str">
        <f t="shared" si="10"/>
        <v/>
      </c>
      <c r="Q73" s="46" t="str">
        <f t="shared" si="11"/>
        <v/>
      </c>
      <c r="R73" s="46" t="str">
        <f t="shared" si="12"/>
        <v/>
      </c>
      <c r="S73" s="46" t="str">
        <f t="shared" si="13"/>
        <v/>
      </c>
      <c r="T73" s="46" t="str">
        <f t="shared" si="14"/>
        <v/>
      </c>
      <c r="U73" s="46" t="str">
        <f t="shared" si="15"/>
        <v/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>
        <f t="shared" si="4"/>
        <v>0</v>
      </c>
      <c r="H74" s="8">
        <f t="shared" si="5"/>
        <v>0</v>
      </c>
      <c r="I74" s="8">
        <f t="shared" si="6"/>
        <v>0</v>
      </c>
      <c r="J74" s="26"/>
      <c r="K74" s="26"/>
      <c r="L74" s="26"/>
      <c r="M74" s="46" t="str">
        <f t="shared" si="7"/>
        <v/>
      </c>
      <c r="N74" s="46" t="str">
        <f t="shared" si="8"/>
        <v/>
      </c>
      <c r="O74" s="46" t="str">
        <f t="shared" si="9"/>
        <v/>
      </c>
      <c r="P74" s="46" t="str">
        <f t="shared" si="10"/>
        <v/>
      </c>
      <c r="Q74" s="46" t="str">
        <f t="shared" si="11"/>
        <v/>
      </c>
      <c r="R74" s="46" t="str">
        <f t="shared" si="12"/>
        <v/>
      </c>
      <c r="S74" s="46" t="str">
        <f t="shared" si="13"/>
        <v/>
      </c>
      <c r="T74" s="46" t="str">
        <f t="shared" si="14"/>
        <v/>
      </c>
      <c r="U74" s="46" t="str">
        <f t="shared" si="15"/>
        <v/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>
        <f t="shared" si="4"/>
        <v>0</v>
      </c>
      <c r="H75" s="8">
        <f t="shared" si="5"/>
        <v>0</v>
      </c>
      <c r="I75" s="8">
        <f t="shared" si="6"/>
        <v>0</v>
      </c>
      <c r="J75" s="26"/>
      <c r="K75" s="26"/>
      <c r="L75" s="26"/>
      <c r="M75" s="46" t="str">
        <f t="shared" si="7"/>
        <v/>
      </c>
      <c r="N75" s="46" t="str">
        <f t="shared" si="8"/>
        <v/>
      </c>
      <c r="O75" s="46" t="str">
        <f t="shared" si="9"/>
        <v/>
      </c>
      <c r="P75" s="46" t="str">
        <f t="shared" si="10"/>
        <v/>
      </c>
      <c r="Q75" s="46" t="str">
        <f t="shared" si="11"/>
        <v/>
      </c>
      <c r="R75" s="46" t="str">
        <f t="shared" si="12"/>
        <v/>
      </c>
      <c r="S75" s="46" t="str">
        <f t="shared" si="13"/>
        <v/>
      </c>
      <c r="T75" s="46" t="str">
        <f t="shared" si="14"/>
        <v/>
      </c>
      <c r="U75" s="46" t="str">
        <f t="shared" si="15"/>
        <v/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>
        <f t="shared" si="4"/>
        <v>0</v>
      </c>
      <c r="H76" s="8">
        <f t="shared" si="5"/>
        <v>0</v>
      </c>
      <c r="I76" s="8">
        <f t="shared" si="6"/>
        <v>0</v>
      </c>
      <c r="J76" s="26"/>
      <c r="K76" s="26"/>
      <c r="L76" s="26"/>
      <c r="M76" s="46" t="str">
        <f t="shared" si="7"/>
        <v/>
      </c>
      <c r="N76" s="46" t="str">
        <f t="shared" si="8"/>
        <v/>
      </c>
      <c r="O76" s="46" t="str">
        <f t="shared" si="9"/>
        <v/>
      </c>
      <c r="P76" s="46" t="str">
        <f t="shared" si="10"/>
        <v/>
      </c>
      <c r="Q76" s="46" t="str">
        <f t="shared" si="11"/>
        <v/>
      </c>
      <c r="R76" s="46" t="str">
        <f t="shared" si="12"/>
        <v/>
      </c>
      <c r="S76" s="46" t="str">
        <f t="shared" si="13"/>
        <v/>
      </c>
      <c r="T76" s="46" t="str">
        <f t="shared" si="14"/>
        <v/>
      </c>
      <c r="U76" s="46" t="str">
        <f t="shared" si="15"/>
        <v/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>
        <f t="shared" si="4"/>
        <v>0</v>
      </c>
      <c r="H77" s="8">
        <f t="shared" si="5"/>
        <v>0</v>
      </c>
      <c r="I77" s="8">
        <f t="shared" si="6"/>
        <v>0</v>
      </c>
      <c r="J77" s="26"/>
      <c r="K77" s="26"/>
      <c r="L77" s="26"/>
      <c r="M77" s="46" t="str">
        <f t="shared" si="7"/>
        <v/>
      </c>
      <c r="N77" s="46" t="str">
        <f t="shared" si="8"/>
        <v/>
      </c>
      <c r="O77" s="46" t="str">
        <f t="shared" si="9"/>
        <v/>
      </c>
      <c r="P77" s="46" t="str">
        <f t="shared" si="10"/>
        <v/>
      </c>
      <c r="Q77" s="46" t="str">
        <f t="shared" si="11"/>
        <v/>
      </c>
      <c r="R77" s="46" t="str">
        <f t="shared" si="12"/>
        <v/>
      </c>
      <c r="S77" s="46" t="str">
        <f t="shared" si="13"/>
        <v/>
      </c>
      <c r="T77" s="46" t="str">
        <f t="shared" si="14"/>
        <v/>
      </c>
      <c r="U77" s="46" t="str">
        <f t="shared" si="15"/>
        <v/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>
        <f t="shared" si="4"/>
        <v>0</v>
      </c>
      <c r="H78" s="8">
        <f t="shared" si="5"/>
        <v>0</v>
      </c>
      <c r="I78" s="8">
        <f t="shared" si="6"/>
        <v>0</v>
      </c>
      <c r="J78" s="26"/>
      <c r="K78" s="26"/>
      <c r="L78" s="26"/>
      <c r="M78" s="46" t="str">
        <f t="shared" si="7"/>
        <v/>
      </c>
      <c r="N78" s="46" t="str">
        <f t="shared" si="8"/>
        <v/>
      </c>
      <c r="O78" s="46" t="str">
        <f t="shared" si="9"/>
        <v/>
      </c>
      <c r="P78" s="46" t="str">
        <f t="shared" si="10"/>
        <v/>
      </c>
      <c r="Q78" s="46" t="str">
        <f t="shared" si="11"/>
        <v/>
      </c>
      <c r="R78" s="46" t="str">
        <f t="shared" si="12"/>
        <v/>
      </c>
      <c r="S78" s="46" t="str">
        <f t="shared" si="13"/>
        <v/>
      </c>
      <c r="T78" s="46" t="str">
        <f t="shared" si="14"/>
        <v/>
      </c>
      <c r="U78" s="46" t="str">
        <f t="shared" si="15"/>
        <v/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>
        <f t="shared" si="4"/>
        <v>0</v>
      </c>
      <c r="H79" s="8">
        <f t="shared" si="5"/>
        <v>0</v>
      </c>
      <c r="I79" s="8">
        <f t="shared" si="6"/>
        <v>0</v>
      </c>
      <c r="J79" s="26"/>
      <c r="K79" s="26"/>
      <c r="L79" s="26"/>
      <c r="M79" s="46" t="str">
        <f t="shared" si="7"/>
        <v/>
      </c>
      <c r="N79" s="46" t="str">
        <f t="shared" si="8"/>
        <v/>
      </c>
      <c r="O79" s="46" t="str">
        <f t="shared" si="9"/>
        <v/>
      </c>
      <c r="P79" s="46" t="str">
        <f t="shared" si="10"/>
        <v/>
      </c>
      <c r="Q79" s="46" t="str">
        <f t="shared" si="11"/>
        <v/>
      </c>
      <c r="R79" s="46" t="str">
        <f t="shared" si="12"/>
        <v/>
      </c>
      <c r="S79" s="46" t="str">
        <f t="shared" si="13"/>
        <v/>
      </c>
      <c r="T79" s="46" t="str">
        <f t="shared" si="14"/>
        <v/>
      </c>
      <c r="U79" s="46" t="str">
        <f t="shared" si="15"/>
        <v/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>
        <f>SUM(M39:M79)</f>
        <v>-6.1538461538461542</v>
      </c>
      <c r="N80" s="45">
        <f t="shared" ref="N80:U80" si="17">SUM(N39:N79)</f>
        <v>-5.6388888888888893</v>
      </c>
      <c r="O80" s="45">
        <f t="shared" si="17"/>
        <v>-4.7954545454545467</v>
      </c>
      <c r="P80" s="45">
        <f t="shared" si="17"/>
        <v>-1.8996473107444269</v>
      </c>
      <c r="Q80" s="45">
        <f t="shared" si="17"/>
        <v>0.86526417215352525</v>
      </c>
      <c r="R80" s="45">
        <f t="shared" si="17"/>
        <v>1.0679092959236587</v>
      </c>
      <c r="S80" s="45">
        <f t="shared" si="17"/>
        <v>1.2329266446486926</v>
      </c>
      <c r="T80" s="45">
        <f t="shared" si="17"/>
        <v>1.3814422585012234</v>
      </c>
      <c r="U80" s="45">
        <f t="shared" si="17"/>
        <v>1.4804526677362437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100.00000000000003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100.00000000000003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100.00000000000003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100.00000000000003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100.00000000000003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100.00000000000003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6</v>
      </c>
      <c r="F88" s="11">
        <f t="shared" si="18"/>
        <v>128</v>
      </c>
      <c r="G88" s="8">
        <f t="shared" si="19"/>
        <v>3.4285714285714287E-2</v>
      </c>
      <c r="H88" s="8">
        <f t="shared" si="20"/>
        <v>3.4285714285714288</v>
      </c>
      <c r="I88" s="8">
        <f t="shared" si="21"/>
        <v>100.00000000000003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11</v>
      </c>
      <c r="F89" s="3">
        <f t="shared" si="18"/>
        <v>90.509667991878061</v>
      </c>
      <c r="G89" s="8">
        <f t="shared" si="19"/>
        <v>6.2857142857142861E-2</v>
      </c>
      <c r="H89" s="8">
        <f t="shared" si="20"/>
        <v>6.2857142857142865</v>
      </c>
      <c r="I89" s="8">
        <f t="shared" si="21"/>
        <v>96.571428571428598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26</v>
      </c>
      <c r="F90" s="11">
        <f>2^(-D90)</f>
        <v>64</v>
      </c>
      <c r="G90" s="8">
        <f t="shared" si="19"/>
        <v>0.14857142857142858</v>
      </c>
      <c r="H90" s="8">
        <f t="shared" si="20"/>
        <v>14.857142857142858</v>
      </c>
      <c r="I90" s="8">
        <f t="shared" si="21"/>
        <v>90.285714285714306</v>
      </c>
      <c r="J90" s="28"/>
      <c r="K90" s="26"/>
      <c r="L90" s="26"/>
      <c r="M90" s="46">
        <f t="shared" si="22"/>
        <v>-6.490384615384615</v>
      </c>
      <c r="N90" s="46">
        <f t="shared" si="23"/>
        <v>-6.2884615384615374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18</v>
      </c>
      <c r="F91" s="10">
        <f t="shared" si="18"/>
        <v>45.254833995939045</v>
      </c>
      <c r="G91" s="8">
        <f t="shared" si="19"/>
        <v>0.10285714285714286</v>
      </c>
      <c r="H91" s="8">
        <f t="shared" si="20"/>
        <v>10.285714285714285</v>
      </c>
      <c r="I91" s="8">
        <f t="shared" si="21"/>
        <v>75.428571428571445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-5.9791666666666661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22</v>
      </c>
      <c r="F92" s="11">
        <f t="shared" si="18"/>
        <v>32</v>
      </c>
      <c r="G92" s="8">
        <f t="shared" si="19"/>
        <v>0.12571428571428572</v>
      </c>
      <c r="H92" s="8">
        <f t="shared" si="20"/>
        <v>12.571428571428573</v>
      </c>
      <c r="I92" s="8">
        <f t="shared" si="21"/>
        <v>65.142857142857153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11</v>
      </c>
      <c r="F93" s="3">
        <f t="shared" si="18"/>
        <v>22.627416997969519</v>
      </c>
      <c r="G93" s="8">
        <f t="shared" si="19"/>
        <v>6.2857142857142861E-2</v>
      </c>
      <c r="H93" s="8">
        <f t="shared" si="20"/>
        <v>6.2857142857142865</v>
      </c>
      <c r="I93" s="8">
        <f t="shared" si="21"/>
        <v>52.571428571428577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-4.795454545454545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6</v>
      </c>
      <c r="F94" s="11">
        <f t="shared" si="18"/>
        <v>16</v>
      </c>
      <c r="G94" s="8">
        <f t="shared" si="19"/>
        <v>3.4285714285714287E-2</v>
      </c>
      <c r="H94" s="8">
        <f t="shared" si="20"/>
        <v>3.4285714285714288</v>
      </c>
      <c r="I94" s="8">
        <f t="shared" si="21"/>
        <v>46.285714285714292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11</v>
      </c>
      <c r="F95" s="3">
        <f t="shared" si="18"/>
        <v>11.313708498984759</v>
      </c>
      <c r="G95" s="8">
        <f t="shared" si="19"/>
        <v>6.2857142857142861E-2</v>
      </c>
      <c r="H95" s="8">
        <f t="shared" si="20"/>
        <v>6.2857142857142865</v>
      </c>
      <c r="I95" s="8">
        <f t="shared" si="21"/>
        <v>42.857142857142861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-3.7727272727272725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9</v>
      </c>
      <c r="F96" s="11">
        <f t="shared" si="18"/>
        <v>8</v>
      </c>
      <c r="G96" s="8">
        <f t="shared" si="19"/>
        <v>5.1428571428571428E-2</v>
      </c>
      <c r="H96" s="8">
        <f t="shared" si="20"/>
        <v>5.1428571428571423</v>
      </c>
      <c r="I96" s="8">
        <f t="shared" si="21"/>
        <v>36.571428571428577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>
        <f t="shared" si="27"/>
        <v>-3.3472222222222219</v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5</v>
      </c>
      <c r="F97" s="10">
        <f t="shared" si="18"/>
        <v>5.6568542494923806</v>
      </c>
      <c r="G97" s="8">
        <f t="shared" si="19"/>
        <v>2.8571428571428571E-2</v>
      </c>
      <c r="H97" s="8">
        <f t="shared" si="20"/>
        <v>2.8571428571428572</v>
      </c>
      <c r="I97" s="8">
        <f t="shared" si="21"/>
        <v>31.428571428571434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7</v>
      </c>
      <c r="F98" s="11">
        <f t="shared" si="18"/>
        <v>4</v>
      </c>
      <c r="G98" s="8">
        <f t="shared" si="19"/>
        <v>0.04</v>
      </c>
      <c r="H98" s="8">
        <f t="shared" si="20"/>
        <v>4</v>
      </c>
      <c r="I98" s="8">
        <f t="shared" si="21"/>
        <v>28.571428571428577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-2.0535714285714279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5</v>
      </c>
      <c r="F99" s="10">
        <f t="shared" si="18"/>
        <v>2.8284271247461898</v>
      </c>
      <c r="G99" s="8">
        <f t="shared" si="19"/>
        <v>2.8571428571428571E-2</v>
      </c>
      <c r="H99" s="8">
        <f t="shared" si="20"/>
        <v>2.8571428571428572</v>
      </c>
      <c r="I99" s="8">
        <f t="shared" si="21"/>
        <v>24.571428571428577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3</v>
      </c>
      <c r="F100" s="11">
        <f t="shared" si="18"/>
        <v>2</v>
      </c>
      <c r="G100" s="8">
        <f t="shared" si="19"/>
        <v>1.7142857142857144E-2</v>
      </c>
      <c r="H100" s="8">
        <f t="shared" si="20"/>
        <v>1.7142857142857144</v>
      </c>
      <c r="I100" s="8">
        <f t="shared" si="21"/>
        <v>21.714285714285719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2</v>
      </c>
      <c r="F101" s="10">
        <f t="shared" si="18"/>
        <v>1.4142135623730951</v>
      </c>
      <c r="G101" s="8">
        <f t="shared" si="19"/>
        <v>1.1428571428571429E-2</v>
      </c>
      <c r="H101" s="8">
        <f t="shared" si="20"/>
        <v>1.1428571428571428</v>
      </c>
      <c r="I101" s="8">
        <f t="shared" si="21"/>
        <v>20.000000000000004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5</v>
      </c>
      <c r="F102" s="11">
        <f t="shared" si="18"/>
        <v>1</v>
      </c>
      <c r="G102" s="8">
        <f t="shared" si="19"/>
        <v>2.8571428571428571E-2</v>
      </c>
      <c r="H102" s="8">
        <f t="shared" si="20"/>
        <v>2.8571428571428572</v>
      </c>
      <c r="I102" s="8">
        <f t="shared" si="21"/>
        <v>18.857142857142861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3</v>
      </c>
      <c r="F103" s="10">
        <f t="shared" si="18"/>
        <v>0.70710678118654746</v>
      </c>
      <c r="G103" s="8">
        <f t="shared" si="19"/>
        <v>1.7142857142857144E-2</v>
      </c>
      <c r="H103" s="8">
        <f t="shared" si="20"/>
        <v>1.7142857142857144</v>
      </c>
      <c r="I103" s="8">
        <f t="shared" si="21"/>
        <v>16.000000000000004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>
        <f t="shared" si="29"/>
        <v>1.0362081563168122E-15</v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5</v>
      </c>
      <c r="F104" s="3">
        <f t="shared" si="18"/>
        <v>0.5</v>
      </c>
      <c r="G104" s="8">
        <f t="shared" si="19"/>
        <v>2.8571428571428571E-2</v>
      </c>
      <c r="H104" s="8">
        <f t="shared" si="20"/>
        <v>2.8571428571428572</v>
      </c>
      <c r="I104" s="8">
        <f t="shared" si="21"/>
        <v>14.285714285714288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1.7142857142857144E-2</v>
      </c>
      <c r="H105" s="8">
        <f t="shared" si="20"/>
        <v>1.7142857142857144</v>
      </c>
      <c r="I105" s="8">
        <f t="shared" si="21"/>
        <v>11.428571428571431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>
        <f t="shared" si="30"/>
        <v>1.416666666666667</v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8</v>
      </c>
      <c r="F106" s="13">
        <f t="shared" si="18"/>
        <v>0.25</v>
      </c>
      <c r="G106" s="8">
        <f t="shared" si="19"/>
        <v>4.5714285714285714E-2</v>
      </c>
      <c r="H106" s="8">
        <f t="shared" si="20"/>
        <v>4.5714285714285712</v>
      </c>
      <c r="I106" s="8">
        <f t="shared" si="21"/>
        <v>9.7142857142857153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6</v>
      </c>
      <c r="F107" s="13">
        <f t="shared" si="18"/>
        <v>0.17677669529663687</v>
      </c>
      <c r="G107" s="8">
        <f t="shared" si="19"/>
        <v>3.4285714285714287E-2</v>
      </c>
      <c r="H107" s="8">
        <f t="shared" si="20"/>
        <v>3.4285714285714288</v>
      </c>
      <c r="I107" s="8">
        <f t="shared" si="21"/>
        <v>5.1428571428571432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3</v>
      </c>
      <c r="F108" s="13">
        <f t="shared" si="18"/>
        <v>0.125</v>
      </c>
      <c r="G108" s="8">
        <f t="shared" si="19"/>
        <v>1.7142857142857144E-2</v>
      </c>
      <c r="H108" s="8">
        <f t="shared" si="20"/>
        <v>1.7142857142857144</v>
      </c>
      <c r="I108" s="8">
        <f t="shared" si="21"/>
        <v>1.7142857142857144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9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9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9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9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9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9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  <c r="AA118" t="s">
        <v>85</v>
      </c>
      <c r="AC118">
        <v>7899</v>
      </c>
    </row>
    <row r="119" spans="1:29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9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9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9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175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9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-6.490384615384615</v>
      </c>
      <c r="N123" s="45">
        <f t="shared" ref="N123:U123" si="32">SUM(N82:N122)</f>
        <v>-6.2884615384615374</v>
      </c>
      <c r="O123" s="45">
        <f t="shared" si="32"/>
        <v>-5.9791666666666661</v>
      </c>
      <c r="P123" s="45">
        <f t="shared" si="32"/>
        <v>-4.795454545454545</v>
      </c>
      <c r="Q123" s="45">
        <f t="shared" si="32"/>
        <v>-3.7727272727272725</v>
      </c>
      <c r="R123" s="45">
        <f t="shared" si="32"/>
        <v>-3.3472222222222219</v>
      </c>
      <c r="S123" s="45">
        <f t="shared" si="32"/>
        <v>-2.0535714285714279</v>
      </c>
      <c r="T123" s="45">
        <f t="shared" si="32"/>
        <v>1.0362081563168122E-15</v>
      </c>
      <c r="U123" s="45">
        <f t="shared" si="32"/>
        <v>1.416666666666667</v>
      </c>
      <c r="V123" s="26"/>
      <c r="W123" s="26"/>
      <c r="X123" s="26"/>
    </row>
    <row r="124" spans="1:29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9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>
        <f t="shared" ref="G125:G165" si="34">E125/$E$14</f>
        <v>0</v>
      </c>
      <c r="H125" s="8">
        <f t="shared" ref="H125:H165" si="35">G125*100</f>
        <v>0</v>
      </c>
      <c r="I125" s="8">
        <f>I126+H125</f>
        <v>100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  <c r="Y125" s="11"/>
    </row>
    <row r="126" spans="1:29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100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  <c r="Y126" s="3"/>
    </row>
    <row r="127" spans="1:29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100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  <c r="Y127" s="11"/>
    </row>
    <row r="128" spans="1:29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100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  <c r="Y128" s="10"/>
    </row>
    <row r="129" spans="1:25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>
        <f t="shared" si="34"/>
        <v>0</v>
      </c>
      <c r="H129" s="8">
        <f t="shared" si="35"/>
        <v>0</v>
      </c>
      <c r="I129" s="8">
        <f t="shared" si="36"/>
        <v>100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  <c r="Y129" s="11"/>
    </row>
    <row r="130" spans="1:25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>
        <f t="shared" si="34"/>
        <v>0</v>
      </c>
      <c r="H130" s="8">
        <f t="shared" si="35"/>
        <v>0</v>
      </c>
      <c r="I130" s="8">
        <f t="shared" si="36"/>
        <v>100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  <c r="Y130" s="10"/>
    </row>
    <row r="131" spans="1:25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>
        <f t="shared" si="34"/>
        <v>0</v>
      </c>
      <c r="H131" s="8">
        <f t="shared" si="35"/>
        <v>0</v>
      </c>
      <c r="I131" s="8">
        <f t="shared" si="36"/>
        <v>100</v>
      </c>
      <c r="J131" s="27"/>
      <c r="K131" s="26"/>
      <c r="L131" s="26"/>
      <c r="M131" s="46" t="str">
        <f t="shared" si="37"/>
        <v/>
      </c>
      <c r="N131" s="46" t="str">
        <f t="shared" si="38"/>
        <v/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  <c r="Y131" s="11"/>
    </row>
    <row r="132" spans="1:25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>
        <f t="shared" si="34"/>
        <v>0</v>
      </c>
      <c r="H132" s="8">
        <f t="shared" si="35"/>
        <v>0</v>
      </c>
      <c r="I132" s="8">
        <f t="shared" si="36"/>
        <v>100</v>
      </c>
      <c r="J132" s="28"/>
      <c r="K132" s="26"/>
      <c r="L132" s="26"/>
      <c r="M132" s="46" t="str">
        <f t="shared" si="37"/>
        <v/>
      </c>
      <c r="N132" s="46" t="str">
        <f t="shared" si="38"/>
        <v/>
      </c>
      <c r="O132" s="46" t="str">
        <f t="shared" si="39"/>
        <v/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  <c r="Y132" s="10"/>
    </row>
    <row r="133" spans="1:25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>
        <f t="shared" si="34"/>
        <v>0</v>
      </c>
      <c r="H133" s="8">
        <f t="shared" si="35"/>
        <v>0</v>
      </c>
      <c r="I133" s="8">
        <f t="shared" si="36"/>
        <v>100</v>
      </c>
      <c r="J133" s="28"/>
      <c r="K133" s="26"/>
      <c r="L133" s="26"/>
      <c r="M133" s="46" t="str">
        <f t="shared" si="37"/>
        <v/>
      </c>
      <c r="N133" s="46" t="str">
        <f t="shared" si="38"/>
        <v/>
      </c>
      <c r="O133" s="46" t="str">
        <f t="shared" si="39"/>
        <v/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  <c r="Y133" s="11"/>
    </row>
    <row r="134" spans="1:25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>
        <f t="shared" si="34"/>
        <v>0</v>
      </c>
      <c r="H134" s="8">
        <f t="shared" si="35"/>
        <v>0</v>
      </c>
      <c r="I134" s="8">
        <f t="shared" si="36"/>
        <v>100</v>
      </c>
      <c r="J134" s="28"/>
      <c r="K134" s="26"/>
      <c r="L134" s="26"/>
      <c r="M134" s="46" t="str">
        <f t="shared" si="37"/>
        <v/>
      </c>
      <c r="N134" s="46" t="str">
        <f t="shared" si="38"/>
        <v/>
      </c>
      <c r="O134" s="46" t="str">
        <f t="shared" si="39"/>
        <v/>
      </c>
      <c r="P134" s="46" t="str">
        <f t="shared" si="40"/>
        <v/>
      </c>
      <c r="Q134" s="46" t="str">
        <f t="shared" si="41"/>
        <v/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  <c r="Y134" s="10"/>
    </row>
    <row r="135" spans="1:25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>
        <f t="shared" si="34"/>
        <v>0</v>
      </c>
      <c r="H135" s="8">
        <f t="shared" si="35"/>
        <v>0</v>
      </c>
      <c r="I135" s="8">
        <f t="shared" si="36"/>
        <v>100</v>
      </c>
      <c r="J135" s="28"/>
      <c r="K135" s="26"/>
      <c r="L135" s="26"/>
      <c r="M135" s="46" t="str">
        <f t="shared" si="37"/>
        <v/>
      </c>
      <c r="N135" s="46" t="str">
        <f t="shared" si="38"/>
        <v/>
      </c>
      <c r="O135" s="46" t="str">
        <f t="shared" si="39"/>
        <v/>
      </c>
      <c r="P135" s="46" t="str">
        <f t="shared" si="40"/>
        <v/>
      </c>
      <c r="Q135" s="46" t="str">
        <f t="shared" si="41"/>
        <v/>
      </c>
      <c r="R135" s="46" t="str">
        <f t="shared" si="42"/>
        <v/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  <c r="Y135" s="3"/>
    </row>
    <row r="136" spans="1:25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>
        <f t="shared" si="34"/>
        <v>0</v>
      </c>
      <c r="H136" s="8">
        <f t="shared" si="35"/>
        <v>0</v>
      </c>
      <c r="I136" s="8">
        <f t="shared" si="36"/>
        <v>100</v>
      </c>
      <c r="J136" s="28"/>
      <c r="K136" s="26"/>
      <c r="L136" s="26"/>
      <c r="M136" s="46" t="str">
        <f t="shared" si="37"/>
        <v/>
      </c>
      <c r="N136" s="46" t="str">
        <f t="shared" si="38"/>
        <v/>
      </c>
      <c r="O136" s="46" t="str">
        <f t="shared" si="39"/>
        <v/>
      </c>
      <c r="P136" s="46" t="str">
        <f t="shared" si="40"/>
        <v/>
      </c>
      <c r="Q136" s="46" t="str">
        <f t="shared" si="41"/>
        <v/>
      </c>
      <c r="R136" s="46" t="str">
        <f t="shared" si="42"/>
        <v/>
      </c>
      <c r="S136" s="46" t="str">
        <f t="shared" si="43"/>
        <v/>
      </c>
      <c r="T136" s="46" t="str">
        <f t="shared" si="44"/>
        <v/>
      </c>
      <c r="U136" s="46" t="str">
        <f t="shared" si="45"/>
        <v/>
      </c>
      <c r="V136" s="26"/>
      <c r="W136" s="26"/>
      <c r="X136" s="26"/>
      <c r="Y136" s="10"/>
    </row>
    <row r="137" spans="1:25">
      <c r="A137" s="26"/>
      <c r="B137" s="90" t="s">
        <v>17</v>
      </c>
      <c r="C137" s="91"/>
      <c r="D137" s="4">
        <f t="shared" si="46"/>
        <v>-4</v>
      </c>
      <c r="E137" s="76">
        <f>$AJ$125</f>
        <v>0</v>
      </c>
      <c r="F137" s="11">
        <f t="shared" si="33"/>
        <v>16</v>
      </c>
      <c r="G137" s="8">
        <f t="shared" si="34"/>
        <v>0</v>
      </c>
      <c r="H137" s="8">
        <f t="shared" si="35"/>
        <v>0</v>
      </c>
      <c r="I137" s="8">
        <f t="shared" si="36"/>
        <v>100</v>
      </c>
      <c r="J137" s="28"/>
      <c r="K137" s="26"/>
      <c r="L137" s="26"/>
      <c r="M137" s="46" t="str">
        <f t="shared" si="37"/>
        <v/>
      </c>
      <c r="N137" s="46" t="str">
        <f t="shared" si="38"/>
        <v/>
      </c>
      <c r="O137" s="46" t="str">
        <f t="shared" si="39"/>
        <v/>
      </c>
      <c r="P137" s="46" t="str">
        <f t="shared" si="40"/>
        <v/>
      </c>
      <c r="Q137" s="46" t="str">
        <f t="shared" si="41"/>
        <v/>
      </c>
      <c r="R137" s="46" t="str">
        <f t="shared" si="42"/>
        <v/>
      </c>
      <c r="S137" s="46" t="str">
        <f t="shared" si="43"/>
        <v/>
      </c>
      <c r="T137" s="46" t="str">
        <f t="shared" si="44"/>
        <v/>
      </c>
      <c r="U137" s="46" t="str">
        <f t="shared" si="45"/>
        <v/>
      </c>
      <c r="V137" s="26"/>
      <c r="W137" s="26"/>
      <c r="X137" s="26"/>
      <c r="Y137" s="13"/>
    </row>
    <row r="138" spans="1:25">
      <c r="A138" s="26"/>
      <c r="B138" s="90" t="s">
        <v>43</v>
      </c>
      <c r="C138" s="91"/>
      <c r="D138" s="4">
        <f t="shared" si="46"/>
        <v>-3.5</v>
      </c>
      <c r="E138" s="76">
        <v>1130</v>
      </c>
      <c r="F138" s="3">
        <f t="shared" si="33"/>
        <v>11.313708498984759</v>
      </c>
      <c r="G138" s="8">
        <f t="shared" si="34"/>
        <v>0.104262779110537</v>
      </c>
      <c r="H138" s="8">
        <f t="shared" si="35"/>
        <v>10.426277911053699</v>
      </c>
      <c r="I138" s="8">
        <f t="shared" si="36"/>
        <v>100</v>
      </c>
      <c r="J138" s="28"/>
      <c r="K138" s="26"/>
      <c r="L138" s="26"/>
      <c r="M138" s="46">
        <f t="shared" si="37"/>
        <v>-3.5204424778761063</v>
      </c>
      <c r="N138" s="46" t="str">
        <f t="shared" si="38"/>
        <v/>
      </c>
      <c r="O138" s="46" t="str">
        <f t="shared" si="39"/>
        <v/>
      </c>
      <c r="P138" s="46" t="str">
        <f t="shared" si="40"/>
        <v/>
      </c>
      <c r="Q138" s="46" t="str">
        <f t="shared" si="41"/>
        <v/>
      </c>
      <c r="R138" s="46" t="str">
        <f t="shared" si="42"/>
        <v/>
      </c>
      <c r="S138" s="46" t="str">
        <f t="shared" si="43"/>
        <v/>
      </c>
      <c r="T138" s="46" t="str">
        <f t="shared" si="44"/>
        <v/>
      </c>
      <c r="U138" s="46" t="str">
        <f t="shared" si="45"/>
        <v/>
      </c>
      <c r="V138" s="26"/>
      <c r="W138" s="26"/>
      <c r="X138" s="26"/>
      <c r="Y138" s="13"/>
    </row>
    <row r="139" spans="1:25">
      <c r="A139" s="26"/>
      <c r="B139" s="90" t="s">
        <v>43</v>
      </c>
      <c r="C139" s="91"/>
      <c r="D139" s="4">
        <f t="shared" si="46"/>
        <v>-3</v>
      </c>
      <c r="E139" s="76">
        <v>602</v>
      </c>
      <c r="F139" s="11">
        <f t="shared" si="33"/>
        <v>8</v>
      </c>
      <c r="G139" s="8">
        <f t="shared" si="34"/>
        <v>5.5545303561542719E-2</v>
      </c>
      <c r="H139" s="8">
        <f t="shared" si="35"/>
        <v>5.554530356154272</v>
      </c>
      <c r="I139" s="8">
        <f t="shared" si="36"/>
        <v>89.573722088946298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 t="str">
        <f t="shared" si="40"/>
        <v/>
      </c>
      <c r="Q139" s="46" t="str">
        <f t="shared" si="41"/>
        <v/>
      </c>
      <c r="R139" s="46" t="str">
        <f t="shared" si="42"/>
        <v/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  <c r="Y139" s="13"/>
    </row>
    <row r="140" spans="1:25">
      <c r="A140" s="26"/>
      <c r="B140" s="90" t="s">
        <v>16</v>
      </c>
      <c r="C140" s="91"/>
      <c r="D140" s="4">
        <f t="shared" si="46"/>
        <v>-2.5</v>
      </c>
      <c r="E140" s="76">
        <v>388</v>
      </c>
      <c r="F140" s="10">
        <f t="shared" si="33"/>
        <v>5.6568542494923806</v>
      </c>
      <c r="G140" s="8">
        <f t="shared" si="34"/>
        <v>3.5799963092821553E-2</v>
      </c>
      <c r="H140" s="8">
        <f t="shared" si="35"/>
        <v>3.5799963092821554</v>
      </c>
      <c r="I140" s="8">
        <f t="shared" si="36"/>
        <v>84.019191732792024</v>
      </c>
      <c r="J140" s="28"/>
      <c r="K140" s="26"/>
      <c r="L140" s="26"/>
      <c r="M140" s="46" t="str">
        <f t="shared" si="37"/>
        <v/>
      </c>
      <c r="N140" s="46">
        <f t="shared" si="38"/>
        <v>-2.9973195876288665</v>
      </c>
      <c r="O140" s="46" t="str">
        <f t="shared" si="39"/>
        <v/>
      </c>
      <c r="P140" s="46" t="str">
        <f t="shared" si="40"/>
        <v/>
      </c>
      <c r="Q140" s="46" t="str">
        <f t="shared" si="41"/>
        <v/>
      </c>
      <c r="R140" s="46" t="str">
        <f t="shared" si="42"/>
        <v/>
      </c>
      <c r="S140" s="46" t="str">
        <f t="shared" si="43"/>
        <v/>
      </c>
      <c r="T140" s="46" t="str">
        <f t="shared" si="44"/>
        <v/>
      </c>
      <c r="U140" s="46" t="str">
        <f t="shared" si="45"/>
        <v/>
      </c>
      <c r="V140" s="26"/>
      <c r="W140" s="26"/>
      <c r="X140" s="26"/>
      <c r="Y140" s="13"/>
    </row>
    <row r="141" spans="1:25">
      <c r="A141" s="26"/>
      <c r="B141" s="90" t="s">
        <v>16</v>
      </c>
      <c r="C141" s="91"/>
      <c r="D141" s="4">
        <f t="shared" si="46"/>
        <v>-2</v>
      </c>
      <c r="E141" s="76">
        <v>452</v>
      </c>
      <c r="F141" s="11">
        <f t="shared" si="33"/>
        <v>4</v>
      </c>
      <c r="G141" s="8">
        <f t="shared" si="34"/>
        <v>4.1705111644214803E-2</v>
      </c>
      <c r="H141" s="8">
        <f t="shared" si="35"/>
        <v>4.1705111644214803</v>
      </c>
      <c r="I141" s="8">
        <f t="shared" si="36"/>
        <v>80.439195423509872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 t="str">
        <f t="shared" si="40"/>
        <v/>
      </c>
      <c r="Q141" s="46" t="str">
        <f t="shared" si="41"/>
        <v/>
      </c>
      <c r="R141" s="46" t="str">
        <f t="shared" si="42"/>
        <v/>
      </c>
      <c r="S141" s="46" t="str">
        <f t="shared" si="43"/>
        <v/>
      </c>
      <c r="T141" s="46" t="str">
        <f t="shared" si="44"/>
        <v/>
      </c>
      <c r="U141" s="46" t="str">
        <f t="shared" si="45"/>
        <v/>
      </c>
      <c r="V141" s="26"/>
      <c r="W141" s="26"/>
      <c r="X141" s="26"/>
      <c r="Y141" s="13"/>
    </row>
    <row r="142" spans="1:25">
      <c r="A142" s="26"/>
      <c r="B142" s="90" t="s">
        <v>46</v>
      </c>
      <c r="C142" s="91"/>
      <c r="D142" s="4">
        <f t="shared" si="46"/>
        <v>-1.5</v>
      </c>
      <c r="E142" s="76">
        <v>144</v>
      </c>
      <c r="F142" s="10">
        <f t="shared" si="33"/>
        <v>2.8284271247461898</v>
      </c>
      <c r="G142" s="8">
        <f>E142/$E$14</f>
        <v>1.3286584240634803E-2</v>
      </c>
      <c r="H142" s="8">
        <f t="shared" si="35"/>
        <v>1.3286584240634802</v>
      </c>
      <c r="I142" s="8">
        <f t="shared" si="36"/>
        <v>76.268684259088388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>
        <f t="shared" si="39"/>
        <v>-1.5225694444444446</v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 t="str">
        <f t="shared" si="43"/>
        <v/>
      </c>
      <c r="T142" s="46" t="str">
        <f t="shared" si="44"/>
        <v/>
      </c>
      <c r="U142" s="46" t="str">
        <f t="shared" si="45"/>
        <v/>
      </c>
      <c r="V142" s="26"/>
      <c r="W142" s="26"/>
      <c r="X142" s="26"/>
      <c r="Y142" s="13"/>
    </row>
    <row r="143" spans="1:25">
      <c r="A143" s="26"/>
      <c r="B143" s="90" t="s">
        <v>46</v>
      </c>
      <c r="C143" s="91"/>
      <c r="D143" s="4">
        <f t="shared" si="46"/>
        <v>-1</v>
      </c>
      <c r="E143" s="76">
        <v>162</v>
      </c>
      <c r="F143" s="11">
        <f t="shared" si="33"/>
        <v>2</v>
      </c>
      <c r="G143" s="8">
        <f t="shared" si="34"/>
        <v>1.4947407270714154E-2</v>
      </c>
      <c r="H143" s="8">
        <f t="shared" si="35"/>
        <v>1.4947407270714153</v>
      </c>
      <c r="I143" s="8">
        <f t="shared" si="36"/>
        <v>74.940025835024912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 t="str">
        <f t="shared" si="42"/>
        <v/>
      </c>
      <c r="S143" s="46" t="str">
        <f t="shared" si="43"/>
        <v/>
      </c>
      <c r="T143" s="46" t="str">
        <f t="shared" si="44"/>
        <v/>
      </c>
      <c r="U143" s="46" t="str">
        <f t="shared" si="45"/>
        <v/>
      </c>
      <c r="V143" s="26"/>
      <c r="W143" s="26"/>
      <c r="X143" s="26"/>
      <c r="Y143" s="13"/>
    </row>
    <row r="144" spans="1:25">
      <c r="A144" s="26"/>
      <c r="B144" s="90" t="s">
        <v>45</v>
      </c>
      <c r="C144" s="91"/>
      <c r="D144" s="4">
        <f t="shared" si="46"/>
        <v>-0.5</v>
      </c>
      <c r="E144" s="76">
        <v>78</v>
      </c>
      <c r="F144" s="10">
        <f t="shared" si="33"/>
        <v>1.4142135623730951</v>
      </c>
      <c r="G144" s="8">
        <f t="shared" si="34"/>
        <v>7.1968997970105189E-3</v>
      </c>
      <c r="H144" s="8">
        <f t="shared" si="35"/>
        <v>0.71968997970105186</v>
      </c>
      <c r="I144" s="8">
        <f t="shared" si="36"/>
        <v>73.445285107953495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 t="str">
        <f t="shared" si="41"/>
        <v/>
      </c>
      <c r="R144" s="46" t="str">
        <f t="shared" si="42"/>
        <v/>
      </c>
      <c r="S144" s="46" t="str">
        <f t="shared" si="43"/>
        <v/>
      </c>
      <c r="T144" s="46" t="str">
        <f t="shared" si="44"/>
        <v/>
      </c>
      <c r="U144" s="46" t="str">
        <f t="shared" si="45"/>
        <v/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64</v>
      </c>
      <c r="F145" s="11">
        <f t="shared" si="33"/>
        <v>1</v>
      </c>
      <c r="G145" s="8">
        <f t="shared" si="34"/>
        <v>5.905148551393246E-3</v>
      </c>
      <c r="H145" s="8">
        <f t="shared" si="35"/>
        <v>0.59051485513932456</v>
      </c>
      <c r="I145" s="8">
        <f t="shared" si="36"/>
        <v>72.725595128252436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 t="str">
        <f t="shared" si="42"/>
        <v/>
      </c>
      <c r="S145" s="46" t="str">
        <f t="shared" si="43"/>
        <v/>
      </c>
      <c r="T145" s="46" t="str">
        <f t="shared" si="44"/>
        <v/>
      </c>
      <c r="U145" s="46" t="str">
        <f t="shared" si="45"/>
        <v/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176</v>
      </c>
      <c r="F146" s="10">
        <f t="shared" si="33"/>
        <v>0.70710678118654746</v>
      </c>
      <c r="G146" s="8">
        <f t="shared" si="34"/>
        <v>1.6239158516331426E-2</v>
      </c>
      <c r="H146" s="8">
        <f t="shared" si="35"/>
        <v>1.6239158516331424</v>
      </c>
      <c r="I146" s="8">
        <f t="shared" si="36"/>
        <v>72.135080273113118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 t="str">
        <f t="shared" si="44"/>
        <v/>
      </c>
      <c r="U146" s="46" t="str">
        <f t="shared" si="45"/>
        <v/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402</v>
      </c>
      <c r="F147" s="3">
        <f t="shared" si="33"/>
        <v>0.5</v>
      </c>
      <c r="G147" s="8">
        <f t="shared" si="34"/>
        <v>3.7091714338438823E-2</v>
      </c>
      <c r="H147" s="8">
        <f t="shared" si="35"/>
        <v>3.7091714338438821</v>
      </c>
      <c r="I147" s="8">
        <f t="shared" si="36"/>
        <v>70.511164421479975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 t="str">
        <f t="shared" si="43"/>
        <v/>
      </c>
      <c r="T147" s="46" t="str">
        <f t="shared" si="44"/>
        <v/>
      </c>
      <c r="U147" s="46" t="str">
        <f t="shared" si="45"/>
        <v/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6382</v>
      </c>
      <c r="F148" s="10">
        <f t="shared" si="33"/>
        <v>0.35355339059327379</v>
      </c>
      <c r="G148" s="8">
        <f t="shared" si="34"/>
        <v>0.58885403210924525</v>
      </c>
      <c r="H148" s="8">
        <f t="shared" si="35"/>
        <v>58.885403210924522</v>
      </c>
      <c r="I148" s="8">
        <f t="shared" si="36"/>
        <v>66.801992987636098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>
        <f t="shared" si="40"/>
        <v>1.1426668755875902</v>
      </c>
      <c r="Q148" s="46">
        <f t="shared" si="41"/>
        <v>1.2275775618928235</v>
      </c>
      <c r="R148" s="46">
        <f t="shared" si="42"/>
        <v>1.2700329050454404</v>
      </c>
      <c r="S148" s="46">
        <f t="shared" si="43"/>
        <v>1.3549435913506738</v>
      </c>
      <c r="T148" s="46">
        <f t="shared" si="44"/>
        <v>1.4313632090253838</v>
      </c>
      <c r="U148" s="46">
        <f t="shared" si="45"/>
        <v>1.482309620808524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452</v>
      </c>
      <c r="F149" s="13">
        <f t="shared" si="33"/>
        <v>0.25</v>
      </c>
      <c r="G149" s="8">
        <f t="shared" si="34"/>
        <v>4.1705111644214803E-2</v>
      </c>
      <c r="H149" s="8">
        <f t="shared" si="35"/>
        <v>4.1705111644214803</v>
      </c>
      <c r="I149" s="8">
        <f t="shared" si="36"/>
        <v>7.9165897767115707</v>
      </c>
      <c r="J149" s="30"/>
      <c r="K149" s="26"/>
      <c r="L149" s="26"/>
      <c r="M149" s="46" t="str">
        <f t="shared" si="37"/>
        <v/>
      </c>
      <c r="N149" s="46" t="str">
        <f t="shared" si="38"/>
        <v/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 t="str">
        <f t="shared" si="44"/>
        <v/>
      </c>
      <c r="U149" s="46" t="str">
        <f t="shared" si="45"/>
        <v/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216</v>
      </c>
      <c r="F150" s="13">
        <f t="shared" si="33"/>
        <v>0.17677669529663687</v>
      </c>
      <c r="G150" s="8">
        <f t="shared" si="34"/>
        <v>1.9929876360952205E-2</v>
      </c>
      <c r="H150" s="8">
        <f t="shared" si="35"/>
        <v>1.9929876360952206</v>
      </c>
      <c r="I150" s="8">
        <f t="shared" si="36"/>
        <v>3.7460786122900904</v>
      </c>
      <c r="J150" s="30"/>
      <c r="K150" s="26"/>
      <c r="L150" s="26"/>
      <c r="M150" s="46" t="str">
        <f t="shared" si="37"/>
        <v/>
      </c>
      <c r="N150" s="46" t="str">
        <f t="shared" si="38"/>
        <v/>
      </c>
      <c r="O150" s="46" t="str">
        <f t="shared" si="39"/>
        <v/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 t="str">
        <f t="shared" si="45"/>
        <v/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12</v>
      </c>
      <c r="F151" s="13">
        <f t="shared" si="33"/>
        <v>0.125</v>
      </c>
      <c r="G151" s="8">
        <f t="shared" si="34"/>
        <v>1.1072153533862336E-3</v>
      </c>
      <c r="H151" s="8">
        <f t="shared" si="35"/>
        <v>0.11072153533862336</v>
      </c>
      <c r="I151" s="8">
        <f t="shared" si="36"/>
        <v>1.7530909761948699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 t="str">
        <f t="shared" si="40"/>
        <v/>
      </c>
      <c r="Q151" s="46" t="str">
        <f t="shared" si="41"/>
        <v/>
      </c>
      <c r="R151" s="46" t="str">
        <f t="shared" si="42"/>
        <v/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106</v>
      </c>
      <c r="F152" s="13">
        <f t="shared" si="33"/>
        <v>8.8388347648318447E-2</v>
      </c>
      <c r="G152" s="8">
        <f t="shared" si="34"/>
        <v>9.7804022882450638E-3</v>
      </c>
      <c r="H152" s="8">
        <f t="shared" si="35"/>
        <v>0.97804022882450636</v>
      </c>
      <c r="I152" s="8">
        <f t="shared" si="36"/>
        <v>1.6423694408562466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 t="str">
        <f t="shared" si="40"/>
        <v/>
      </c>
      <c r="Q152" s="46" t="str">
        <f t="shared" si="41"/>
        <v/>
      </c>
      <c r="R152" s="46" t="str">
        <f t="shared" si="42"/>
        <v/>
      </c>
      <c r="S152" s="46" t="str">
        <f t="shared" si="43"/>
        <v/>
      </c>
      <c r="T152" s="46" t="str">
        <f t="shared" si="44"/>
        <v/>
      </c>
      <c r="U152" s="46" t="str">
        <f t="shared" si="45"/>
        <v/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42</v>
      </c>
      <c r="F153" s="13">
        <f t="shared" si="33"/>
        <v>6.25E-2</v>
      </c>
      <c r="G153" s="8">
        <f t="shared" si="34"/>
        <v>3.8752537368518178E-3</v>
      </c>
      <c r="H153" s="8">
        <f t="shared" si="35"/>
        <v>0.38752537368518181</v>
      </c>
      <c r="I153" s="8">
        <f t="shared" si="36"/>
        <v>0.66432921203174022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 t="str">
        <f t="shared" si="43"/>
        <v/>
      </c>
      <c r="T153" s="46" t="str">
        <f t="shared" si="44"/>
        <v/>
      </c>
      <c r="U153" s="46" t="str">
        <f t="shared" si="45"/>
        <v/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30</v>
      </c>
      <c r="F154" s="13">
        <f t="shared" si="33"/>
        <v>4.4194173824159223E-2</v>
      </c>
      <c r="G154" s="8">
        <f t="shared" si="34"/>
        <v>2.7680383834655839E-3</v>
      </c>
      <c r="H154" s="8">
        <f t="shared" si="35"/>
        <v>0.27680383834655842</v>
      </c>
      <c r="I154" s="8">
        <f t="shared" si="36"/>
        <v>0.27680383834655842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/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-3.5204424778761063</v>
      </c>
      <c r="N166" s="45">
        <f t="shared" ref="N166:U166" si="47">SUM(N125:N165)</f>
        <v>-2.9973195876288665</v>
      </c>
      <c r="O166" s="45">
        <f t="shared" si="47"/>
        <v>-1.5225694444444446</v>
      </c>
      <c r="P166" s="45">
        <f t="shared" si="47"/>
        <v>1.1426668755875902</v>
      </c>
      <c r="Q166" s="45">
        <f t="shared" si="47"/>
        <v>1.2275775618928235</v>
      </c>
      <c r="R166" s="45">
        <f t="shared" si="47"/>
        <v>1.2700329050454404</v>
      </c>
      <c r="S166" s="45">
        <f t="shared" si="47"/>
        <v>1.3549435913506738</v>
      </c>
      <c r="T166" s="45">
        <f t="shared" si="47"/>
        <v>1.4313632090253838</v>
      </c>
      <c r="U166" s="45">
        <f t="shared" si="47"/>
        <v>1.482309620808524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10838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>
        <f t="shared" ref="F169:F199" si="48">D169*G39</f>
        <v>0</v>
      </c>
      <c r="G169" s="39">
        <f t="shared" ref="G169:G199" si="49">G39*((D169-$F$200)^2)</f>
        <v>0</v>
      </c>
      <c r="H169" s="39">
        <f t="shared" ref="H169:H199" si="50">G39*((D169-$F$200)^3)</f>
        <v>0</v>
      </c>
      <c r="I169" s="40">
        <f t="shared" ref="I169:I199" si="51">G39*((D169-$F$200)^4)</f>
        <v>0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>
        <f t="shared" si="48"/>
        <v>0</v>
      </c>
      <c r="G170" s="39">
        <f t="shared" si="49"/>
        <v>0</v>
      </c>
      <c r="H170" s="39">
        <f t="shared" si="50"/>
        <v>0</v>
      </c>
      <c r="I170" s="40">
        <f t="shared" si="51"/>
        <v>0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>
        <f t="shared" si="48"/>
        <v>0</v>
      </c>
      <c r="G171" s="39">
        <f t="shared" si="49"/>
        <v>0</v>
      </c>
      <c r="H171" s="39">
        <f t="shared" si="50"/>
        <v>0</v>
      </c>
      <c r="I171" s="40">
        <f t="shared" si="51"/>
        <v>0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>
        <f t="shared" si="48"/>
        <v>0</v>
      </c>
      <c r="G172" s="39">
        <f t="shared" si="49"/>
        <v>0</v>
      </c>
      <c r="H172" s="39">
        <f t="shared" si="50"/>
        <v>0</v>
      </c>
      <c r="I172" s="40">
        <f t="shared" si="51"/>
        <v>0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>
        <f t="shared" si="48"/>
        <v>0</v>
      </c>
      <c r="G173" s="39">
        <f t="shared" si="49"/>
        <v>0</v>
      </c>
      <c r="H173" s="39">
        <f t="shared" si="50"/>
        <v>0</v>
      </c>
      <c r="I173" s="40">
        <f t="shared" si="51"/>
        <v>0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>
        <f t="shared" si="48"/>
        <v>0</v>
      </c>
      <c r="G174" s="39">
        <f t="shared" si="49"/>
        <v>0</v>
      </c>
      <c r="H174" s="39">
        <f t="shared" si="50"/>
        <v>0</v>
      </c>
      <c r="I174" s="40">
        <f t="shared" si="51"/>
        <v>0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>
        <f t="shared" si="48"/>
        <v>-0.12428571428571429</v>
      </c>
      <c r="G175" s="39">
        <f t="shared" si="49"/>
        <v>0.51199339178145042</v>
      </c>
      <c r="H175" s="39">
        <f t="shared" si="50"/>
        <v>-2.7980465180607248</v>
      </c>
      <c r="I175" s="40">
        <f t="shared" si="51"/>
        <v>15.291338604959302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>
        <f t="shared" si="48"/>
        <v>-0.21214285714285716</v>
      </c>
      <c r="G176" s="39">
        <f t="shared" si="49"/>
        <v>0.774754390036269</v>
      </c>
      <c r="H176" s="39">
        <f t="shared" si="50"/>
        <v>-3.8466595292655845</v>
      </c>
      <c r="I176" s="40">
        <f t="shared" si="51"/>
        <v>19.098684337105901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>
        <f t="shared" si="48"/>
        <v>-0.4642857142857143</v>
      </c>
      <c r="G177" s="39">
        <f t="shared" si="49"/>
        <v>1.4809801244431771</v>
      </c>
      <c r="H177" s="39">
        <f t="shared" si="50"/>
        <v>-6.6125838688284695</v>
      </c>
      <c r="I177" s="40">
        <f t="shared" si="51"/>
        <v>29.525220967250188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>
        <f t="shared" si="48"/>
        <v>-0.29571428571428565</v>
      </c>
      <c r="G178" s="39">
        <f t="shared" si="49"/>
        <v>0.80852223935947531</v>
      </c>
      <c r="H178" s="39">
        <f t="shared" si="50"/>
        <v>-3.2057948353842769</v>
      </c>
      <c r="I178" s="40">
        <f t="shared" si="51"/>
        <v>12.710993002144516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>
        <f t="shared" si="48"/>
        <v>-0.33</v>
      </c>
      <c r="G179" s="39">
        <f t="shared" si="49"/>
        <v>0.75467923926562663</v>
      </c>
      <c r="H179" s="39">
        <f t="shared" si="50"/>
        <v>-2.6149674435917274</v>
      </c>
      <c r="I179" s="40">
        <f t="shared" si="51"/>
        <v>9.0608756346586663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>
        <f t="shared" si="48"/>
        <v>-0.1492857142857143</v>
      </c>
      <c r="G180" s="39">
        <f t="shared" si="49"/>
        <v>0.27629660092689945</v>
      </c>
      <c r="H180" s="39">
        <f t="shared" si="50"/>
        <v>-0.81922084209036483</v>
      </c>
      <c r="I180" s="40">
        <f t="shared" si="51"/>
        <v>2.4289940081195831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>
        <f t="shared" si="48"/>
        <v>-7.2857142857142856E-2</v>
      </c>
      <c r="G181" s="39">
        <f t="shared" si="49"/>
        <v>0.10416429160105711</v>
      </c>
      <c r="H181" s="39">
        <f t="shared" si="50"/>
        <v>-0.25676551426801225</v>
      </c>
      <c r="I181" s="40">
        <f t="shared" si="51"/>
        <v>0.63292831261041993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>
        <f t="shared" si="48"/>
        <v>-0.31334985368939977</v>
      </c>
      <c r="G182" s="39">
        <f t="shared" si="49"/>
        <v>0.32264549849102003</v>
      </c>
      <c r="H182" s="39">
        <f t="shared" si="50"/>
        <v>-0.63400006314008484</v>
      </c>
      <c r="I182" s="40">
        <f t="shared" si="51"/>
        <v>1.2458133832380707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>
        <f t="shared" si="48"/>
        <v>-0.17383254685893548</v>
      </c>
      <c r="G183" s="39">
        <f t="shared" si="49"/>
        <v>0.1147958080514421</v>
      </c>
      <c r="H183" s="39">
        <f t="shared" si="50"/>
        <v>-0.16817644891959671</v>
      </c>
      <c r="I183" s="40">
        <f t="shared" si="51"/>
        <v>0.24637936220224563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>
        <f t="shared" si="48"/>
        <v>-8.8510663538343928E-2</v>
      </c>
      <c r="G184" s="39">
        <f t="shared" si="49"/>
        <v>2.9972443930585242E-2</v>
      </c>
      <c r="H184" s="39">
        <f t="shared" si="50"/>
        <v>-2.8923562470640211E-2</v>
      </c>
      <c r="I184" s="40">
        <f t="shared" si="51"/>
        <v>2.7911386469868429E-2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>
        <f t="shared" si="48"/>
        <v>-9.1918250599741652E-2</v>
      </c>
      <c r="G185" s="39">
        <f t="shared" si="49"/>
        <v>8.8335391915205716E-3</v>
      </c>
      <c r="H185" s="39">
        <f t="shared" si="50"/>
        <v>-4.1076411341259321E-3</v>
      </c>
      <c r="I185" s="40">
        <f t="shared" si="51"/>
        <v>1.9100742432840183E-3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>
        <f t="shared" si="48"/>
        <v>-3.6625761210555462E-2</v>
      </c>
      <c r="G186" s="39">
        <f t="shared" si="49"/>
        <v>2.5630502202365499E-5</v>
      </c>
      <c r="H186" s="39">
        <f t="shared" si="50"/>
        <v>8.9693581982844021E-7</v>
      </c>
      <c r="I186" s="40">
        <f t="shared" si="51"/>
        <v>3.1388142867410047E-8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>
        <f t="shared" si="48"/>
        <v>-2.005641525848206E-2</v>
      </c>
      <c r="G187" s="39">
        <f t="shared" si="49"/>
        <v>4.5924297102588555E-3</v>
      </c>
      <c r="H187" s="39">
        <f t="shared" si="50"/>
        <v>2.456926286948167E-3</v>
      </c>
      <c r="I187" s="40">
        <f t="shared" si="51"/>
        <v>1.3144429333370585E-3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>
        <f t="shared" si="48"/>
        <v>-6.98455170959323E-3</v>
      </c>
      <c r="G188" s="39">
        <f t="shared" si="49"/>
        <v>9.9759361090239456E-3</v>
      </c>
      <c r="H188" s="39">
        <f t="shared" si="50"/>
        <v>1.0325042590116528E-2</v>
      </c>
      <c r="I188" s="40">
        <f t="shared" si="51"/>
        <v>1.0686366003415665E-2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>
        <f t="shared" si="48"/>
        <v>-4.3095721403527271E-3</v>
      </c>
      <c r="G189" s="39">
        <f t="shared" si="49"/>
        <v>4.0617014415306803E-2</v>
      </c>
      <c r="H189" s="39">
        <f t="shared" si="50"/>
        <v>6.23469083299368E-2</v>
      </c>
      <c r="I189" s="40">
        <f t="shared" si="51"/>
        <v>9.5702183783273054E-2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>
        <f t="shared" si="48"/>
        <v>4.1727519573985707E-3</v>
      </c>
      <c r="G190" s="39">
        <f t="shared" si="49"/>
        <v>6.9120869683346089E-2</v>
      </c>
      <c r="H190" s="39">
        <f t="shared" si="50"/>
        <v>0.14066061447991429</v>
      </c>
      <c r="I190" s="40">
        <f t="shared" si="51"/>
        <v>0.28624362738066284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>
        <f t="shared" si="48"/>
        <v>2.4623678591200269E-2</v>
      </c>
      <c r="G191" s="39">
        <f t="shared" si="49"/>
        <v>0.21098220958267971</v>
      </c>
      <c r="H191" s="39">
        <f t="shared" si="50"/>
        <v>0.53483881670793498</v>
      </c>
      <c r="I191" s="40">
        <f t="shared" si="51"/>
        <v>1.3558136509393499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>
        <f t="shared" si="48"/>
        <v>0.37874805578256399</v>
      </c>
      <c r="G192" s="39">
        <f t="shared" si="49"/>
        <v>2.7909773934356559</v>
      </c>
      <c r="H192" s="39">
        <f t="shared" si="50"/>
        <v>8.4706020416596175</v>
      </c>
      <c r="I192" s="40">
        <f t="shared" si="51"/>
        <v>25.708233652098286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>
        <f t="shared" si="48"/>
        <v>7.6491972688687959E-2</v>
      </c>
      <c r="G193" s="39">
        <f t="shared" si="49"/>
        <v>0.54620464077894526</v>
      </c>
      <c r="H193" s="39">
        <f t="shared" si="50"/>
        <v>1.9308305973106654</v>
      </c>
      <c r="I193" s="40">
        <f t="shared" si="51"/>
        <v>6.8254762357829648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>
        <f t="shared" si="48"/>
        <v>6.0992539477499802E-2</v>
      </c>
      <c r="G194" s="39">
        <f t="shared" si="49"/>
        <v>0.44134699034732461</v>
      </c>
      <c r="H194" s="39">
        <f t="shared" si="50"/>
        <v>1.7808328372442652</v>
      </c>
      <c r="I194" s="40">
        <f t="shared" si="51"/>
        <v>7.1856513436552643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>
        <f t="shared" si="48"/>
        <v>2.5093849682334642E-2</v>
      </c>
      <c r="G195" s="39">
        <f t="shared" si="49"/>
        <v>0.18766712315170922</v>
      </c>
      <c r="H195" s="39">
        <f t="shared" si="50"/>
        <v>0.85106943876337238</v>
      </c>
      <c r="I195" s="40">
        <f t="shared" si="51"/>
        <v>3.8595955297479856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>
        <f t="shared" si="48"/>
        <v>1.589315371839823E-2</v>
      </c>
      <c r="G196" s="39">
        <f t="shared" si="49"/>
        <v>0.12397233635255385</v>
      </c>
      <c r="H196" s="39">
        <f t="shared" si="50"/>
        <v>0.62420007623762119</v>
      </c>
      <c r="I196" s="40">
        <f t="shared" si="51"/>
        <v>3.1428441750668497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>
        <f t="shared" si="48"/>
        <v>7.2661007565971592E-3</v>
      </c>
      <c r="G197" s="39">
        <f t="shared" si="49"/>
        <v>5.9361462442825585E-2</v>
      </c>
      <c r="H197" s="39">
        <f t="shared" si="50"/>
        <v>0.32856538946497027</v>
      </c>
      <c r="I197" s="40">
        <f t="shared" si="51"/>
        <v>1.8186077416513358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>
        <f t="shared" si="48"/>
        <v>5.882081564864367E-3</v>
      </c>
      <c r="G198" s="39">
        <f t="shared" si="49"/>
        <v>5.0407588511444307E-2</v>
      </c>
      <c r="H198" s="39">
        <f t="shared" si="50"/>
        <v>0.30420953753916385</v>
      </c>
      <c r="I198" s="40">
        <f t="shared" si="51"/>
        <v>1.835902995216312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>
        <f t="shared" si="48"/>
        <v>0</v>
      </c>
      <c r="G199" s="39">
        <f t="shared" si="49"/>
        <v>0</v>
      </c>
      <c r="H199" s="39">
        <f t="shared" si="50"/>
        <v>0</v>
      </c>
      <c r="I199" s="40">
        <f t="shared" si="51"/>
        <v>0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>
        <f>2^(-F200)</f>
        <v>3.4461723593490174</v>
      </c>
      <c r="F200" s="74">
        <f>SUM(F169:F199)</f>
        <v>-1.784994859357288</v>
      </c>
      <c r="G200" s="74">
        <f>SQRT(SUM(G169:G199))</f>
        <v>3.1181547735963653</v>
      </c>
      <c r="H200" s="74">
        <f>(SUM(H169:H199))/(($G$200)^3)</f>
        <v>-0.19620062250648002</v>
      </c>
      <c r="I200" s="74">
        <f>(SUM(I169:I199))/(($G$200)^4)</f>
        <v>1.5062967405373944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-0.24857142857142858</v>
      </c>
      <c r="G210" s="39">
        <f t="shared" si="55"/>
        <v>0.4310430787172011</v>
      </c>
      <c r="H210" s="39">
        <f t="shared" si="56"/>
        <v>-1.5283556019658471</v>
      </c>
      <c r="I210" s="40">
        <f t="shared" si="57"/>
        <v>5.4191122915417607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-0.42428571428571432</v>
      </c>
      <c r="G211" s="39">
        <f t="shared" si="55"/>
        <v>0.58308646064139935</v>
      </c>
      <c r="H211" s="39">
        <f t="shared" si="56"/>
        <v>-1.7759147629820904</v>
      </c>
      <c r="I211" s="40">
        <f t="shared" si="57"/>
        <v>5.4089289638254519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-0.9285714285714286</v>
      </c>
      <c r="G212" s="39">
        <f t="shared" si="55"/>
        <v>0.96284109620991232</v>
      </c>
      <c r="H212" s="39">
        <f t="shared" si="56"/>
        <v>-2.4511183334943762</v>
      </c>
      <c r="I212" s="40">
        <f t="shared" si="57"/>
        <v>6.2398469575528264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-0.59142857142857141</v>
      </c>
      <c r="G213" s="39">
        <f t="shared" si="55"/>
        <v>0.43045168513119519</v>
      </c>
      <c r="H213" s="39">
        <f t="shared" si="56"/>
        <v>-0.88058116158267352</v>
      </c>
      <c r="I213" s="40">
        <f t="shared" si="57"/>
        <v>1.8014174619805547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-0.66</v>
      </c>
      <c r="G214" s="39">
        <f t="shared" si="55"/>
        <v>0.30036067638483954</v>
      </c>
      <c r="H214" s="39">
        <f t="shared" si="56"/>
        <v>-0.46427178835485189</v>
      </c>
      <c r="I214" s="40">
        <f t="shared" si="57"/>
        <v>0.7176315357142139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-0.2985714285714286</v>
      </c>
      <c r="G215" s="39">
        <f t="shared" si="55"/>
        <v>6.8735440233236106E-2</v>
      </c>
      <c r="H215" s="39">
        <f t="shared" si="56"/>
        <v>-7.1877631786755436E-2</v>
      </c>
      <c r="I215" s="40">
        <f t="shared" si="57"/>
        <v>7.5163466382721381E-2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-0.14571428571428571</v>
      </c>
      <c r="G216" s="39">
        <f t="shared" si="55"/>
        <v>1.0210425655976664E-2</v>
      </c>
      <c r="H216" s="39">
        <f t="shared" si="56"/>
        <v>-5.5719751436901195E-3</v>
      </c>
      <c r="I216" s="40">
        <f t="shared" si="57"/>
        <v>3.0407064355566062E-3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-0.23571428571428574</v>
      </c>
      <c r="G217" s="39">
        <f t="shared" si="55"/>
        <v>1.3135860058308845E-4</v>
      </c>
      <c r="H217" s="39">
        <f t="shared" si="56"/>
        <v>-6.0049645980839984E-6</v>
      </c>
      <c r="I217" s="40">
        <f t="shared" si="57"/>
        <v>2.7451266734098076E-7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-0.16714285714285715</v>
      </c>
      <c r="G218" s="39">
        <f t="shared" si="55"/>
        <v>1.0613597667638499E-2</v>
      </c>
      <c r="H218" s="39">
        <f t="shared" si="56"/>
        <v>4.8216057975843498E-3</v>
      </c>
      <c r="I218" s="40">
        <f t="shared" si="57"/>
        <v>2.190386633759749E-3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-7.857142857142857E-2</v>
      </c>
      <c r="G219" s="39">
        <f t="shared" si="55"/>
        <v>2.6018892128279902E-2</v>
      </c>
      <c r="H219" s="39">
        <f t="shared" si="56"/>
        <v>2.4829457059558541E-2</v>
      </c>
      <c r="I219" s="40">
        <f t="shared" si="57"/>
        <v>2.3694396165407302E-2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-0.09</v>
      </c>
      <c r="G220" s="39">
        <f t="shared" si="55"/>
        <v>8.4597877551020453E-2</v>
      </c>
      <c r="H220" s="39">
        <f t="shared" si="56"/>
        <v>0.12302948478134119</v>
      </c>
      <c r="I220" s="40">
        <f t="shared" si="57"/>
        <v>0.17892002215343628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-4.9999999999999996E-2</v>
      </c>
      <c r="G221" s="39">
        <f t="shared" si="55"/>
        <v>0.10912093294460645</v>
      </c>
      <c r="H221" s="39">
        <f t="shared" si="56"/>
        <v>0.21325348038317379</v>
      </c>
      <c r="I221" s="40">
        <f t="shared" si="57"/>
        <v>0.41675823023454539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-2.1428571428571429E-2</v>
      </c>
      <c r="G222" s="39">
        <f t="shared" si="55"/>
        <v>0.1032603148688047</v>
      </c>
      <c r="H222" s="39">
        <f t="shared" si="56"/>
        <v>0.25343031563515217</v>
      </c>
      <c r="I222" s="40">
        <f t="shared" si="57"/>
        <v>0.62199040323027355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-8.5714285714285719E-3</v>
      </c>
      <c r="G223" s="39">
        <f t="shared" si="55"/>
        <v>9.974633236151606E-2</v>
      </c>
      <c r="H223" s="39">
        <f t="shared" si="56"/>
        <v>0.29467916474802175</v>
      </c>
      <c r="I223" s="40">
        <f t="shared" si="57"/>
        <v>0.8705664467127272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-7.1428571428571426E-3</v>
      </c>
      <c r="G224" s="39">
        <f t="shared" si="55"/>
        <v>0.34091685131195337</v>
      </c>
      <c r="H224" s="39">
        <f t="shared" si="56"/>
        <v>1.1776242092461477</v>
      </c>
      <c r="I224" s="40">
        <f t="shared" si="57"/>
        <v>4.0678504827959792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4.2857142857142859E-3</v>
      </c>
      <c r="G225" s="39">
        <f t="shared" si="55"/>
        <v>0.2680521516034986</v>
      </c>
      <c r="H225" s="39">
        <f t="shared" si="56"/>
        <v>1.059954793769263</v>
      </c>
      <c r="I225" s="40">
        <f t="shared" si="57"/>
        <v>4.1913640987904577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2.1428571428571429E-2</v>
      </c>
      <c r="G226" s="39">
        <f t="shared" si="55"/>
        <v>0.56687603498542283</v>
      </c>
      <c r="H226" s="39">
        <f t="shared" si="56"/>
        <v>2.5250278244064979</v>
      </c>
      <c r="I226" s="40">
        <f t="shared" si="57"/>
        <v>11.247195366427801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2.1428571428571429E-2</v>
      </c>
      <c r="G227" s="39">
        <f t="shared" si="55"/>
        <v>0.42077051895043738</v>
      </c>
      <c r="H227" s="39">
        <f t="shared" si="56"/>
        <v>2.0846173710287386</v>
      </c>
      <c r="I227" s="40">
        <f t="shared" si="57"/>
        <v>10.327790061039524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0.08</v>
      </c>
      <c r="G228" s="39">
        <f t="shared" si="55"/>
        <v>1.3599649212827989</v>
      </c>
      <c r="H228" s="39">
        <f t="shared" si="56"/>
        <v>7.417637242082467</v>
      </c>
      <c r="I228" s="40">
        <f t="shared" si="57"/>
        <v>40.457912843244088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7.7142857142857152E-2</v>
      </c>
      <c r="G229" s="39">
        <f t="shared" si="55"/>
        <v>1.215549201166181</v>
      </c>
      <c r="H229" s="39">
        <f t="shared" si="56"/>
        <v>7.237727243515204</v>
      </c>
      <c r="I229" s="40">
        <f t="shared" si="57"/>
        <v>43.095495929959107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4.7142857142857146E-2</v>
      </c>
      <c r="G230" s="39">
        <f t="shared" si="55"/>
        <v>0.71413378425655982</v>
      </c>
      <c r="H230" s="39">
        <f t="shared" si="56"/>
        <v>4.6092234818159108</v>
      </c>
      <c r="I230" s="40">
        <f t="shared" si="57"/>
        <v>29.749245272634692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13.034702172685673</v>
      </c>
      <c r="F235" s="62">
        <f>SUM(F204:F234)</f>
        <v>-3.7042857142857146</v>
      </c>
      <c r="G235" s="62">
        <f>SQRT(SUM(G204:G234))</f>
        <v>2.8471883732294674</v>
      </c>
      <c r="H235" s="62">
        <f>(SUM(H204:H234))/(($G$235)^3)</f>
        <v>0.85994685585692809</v>
      </c>
      <c r="I235" s="62">
        <f>(SUM(I204:I234))/(($G$235)^4)</f>
        <v>2.5095640876723646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0</v>
      </c>
      <c r="G239" s="39">
        <f t="shared" ref="G239:G269" si="61">G125*((D239-$F$270)^2)</f>
        <v>0</v>
      </c>
      <c r="H239" s="39">
        <f t="shared" ref="H239:H269" si="62">G125*((D239-$F$270)^3)</f>
        <v>0</v>
      </c>
      <c r="I239" s="40">
        <f t="shared" ref="I239:I269" si="63">G125*((D239-$F$270)^4)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0</v>
      </c>
      <c r="G243" s="39">
        <f t="shared" si="61"/>
        <v>0</v>
      </c>
      <c r="H243" s="39">
        <f t="shared" si="62"/>
        <v>0</v>
      </c>
      <c r="I243" s="40">
        <f t="shared" si="63"/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0</v>
      </c>
      <c r="G244" s="39">
        <f t="shared" si="61"/>
        <v>0</v>
      </c>
      <c r="H244" s="39">
        <f t="shared" si="62"/>
        <v>0</v>
      </c>
      <c r="I244" s="40">
        <f t="shared" si="63"/>
        <v>0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0</v>
      </c>
      <c r="G245" s="39">
        <f t="shared" si="61"/>
        <v>0</v>
      </c>
      <c r="H245" s="39">
        <f t="shared" si="62"/>
        <v>0</v>
      </c>
      <c r="I245" s="40">
        <f t="shared" si="63"/>
        <v>0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0</v>
      </c>
      <c r="G246" s="39">
        <f t="shared" si="61"/>
        <v>0</v>
      </c>
      <c r="H246" s="39">
        <f t="shared" si="62"/>
        <v>0</v>
      </c>
      <c r="I246" s="40">
        <f t="shared" si="63"/>
        <v>0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0</v>
      </c>
      <c r="G247" s="39">
        <f t="shared" si="61"/>
        <v>0</v>
      </c>
      <c r="H247" s="39">
        <f t="shared" si="62"/>
        <v>0</v>
      </c>
      <c r="I247" s="40">
        <f t="shared" si="63"/>
        <v>0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0</v>
      </c>
      <c r="G248" s="39">
        <f t="shared" si="61"/>
        <v>0</v>
      </c>
      <c r="H248" s="39">
        <f t="shared" si="62"/>
        <v>0</v>
      </c>
      <c r="I248" s="40">
        <f t="shared" si="63"/>
        <v>0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0</v>
      </c>
      <c r="G249" s="39">
        <f t="shared" si="61"/>
        <v>0</v>
      </c>
      <c r="H249" s="39">
        <f t="shared" si="62"/>
        <v>0</v>
      </c>
      <c r="I249" s="40">
        <f t="shared" si="63"/>
        <v>0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0</v>
      </c>
      <c r="G250" s="39">
        <f t="shared" si="61"/>
        <v>0</v>
      </c>
      <c r="H250" s="39">
        <f t="shared" si="62"/>
        <v>0</v>
      </c>
      <c r="I250" s="40">
        <f t="shared" si="63"/>
        <v>0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0</v>
      </c>
      <c r="G251" s="39">
        <f t="shared" si="61"/>
        <v>0</v>
      </c>
      <c r="H251" s="39">
        <f t="shared" si="62"/>
        <v>0</v>
      </c>
      <c r="I251" s="40">
        <f t="shared" si="63"/>
        <v>0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-0.39098542166451372</v>
      </c>
      <c r="G252" s="39">
        <f t="shared" si="61"/>
        <v>1.5730913065849126</v>
      </c>
      <c r="H252" s="39">
        <f t="shared" si="62"/>
        <v>-6.110352262835546</v>
      </c>
      <c r="I252" s="40">
        <f t="shared" si="63"/>
        <v>23.734416826061157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-0.18052223657501384</v>
      </c>
      <c r="G253" s="39">
        <f t="shared" si="61"/>
        <v>0.63618587840511021</v>
      </c>
      <c r="H253" s="39">
        <f t="shared" si="62"/>
        <v>-2.1530413207253218</v>
      </c>
      <c r="I253" s="40">
        <f t="shared" si="63"/>
        <v>7.2865291200299014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-9.8449898505259273E-2</v>
      </c>
      <c r="G254" s="39">
        <f t="shared" si="61"/>
        <v>0.29782574232757608</v>
      </c>
      <c r="H254" s="39">
        <f t="shared" si="62"/>
        <v>-0.85901759597342953</v>
      </c>
      <c r="I254" s="40">
        <f t="shared" si="63"/>
        <v>2.4776610121913092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-9.3836501199483308E-2</v>
      </c>
      <c r="G255" s="39">
        <f t="shared" si="61"/>
        <v>0.23708802937003587</v>
      </c>
      <c r="H255" s="39">
        <f t="shared" si="62"/>
        <v>-0.56528803902482905</v>
      </c>
      <c r="I255" s="40">
        <f t="shared" si="63"/>
        <v>1.3478140077911613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-2.3251522421110903E-2</v>
      </c>
      <c r="G256" s="39">
        <f t="shared" si="61"/>
        <v>4.7174965994211268E-2</v>
      </c>
      <c r="H256" s="39">
        <f t="shared" si="62"/>
        <v>-8.8891599514096933E-2</v>
      </c>
      <c r="I256" s="40">
        <f t="shared" si="63"/>
        <v>0.16749808500432622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-1.8684259088392691E-2</v>
      </c>
      <c r="G257" s="39">
        <f t="shared" si="61"/>
        <v>2.8643348896788615E-2</v>
      </c>
      <c r="H257" s="39">
        <f t="shared" si="62"/>
        <v>-3.9650873177571468E-2</v>
      </c>
      <c r="I257" s="40">
        <f t="shared" si="63"/>
        <v>5.4888544960611262E-2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-5.3976748477578889E-3</v>
      </c>
      <c r="G258" s="39">
        <f t="shared" si="61"/>
        <v>5.6278274411409677E-3</v>
      </c>
      <c r="H258" s="39">
        <f t="shared" si="62"/>
        <v>-4.9766652699663252E-3</v>
      </c>
      <c r="I258" s="40">
        <f t="shared" si="63"/>
        <v>4.4008451695291811E-3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-1.4762871378483115E-3</v>
      </c>
      <c r="G259" s="39">
        <f t="shared" si="61"/>
        <v>8.7209248768857787E-4</v>
      </c>
      <c r="H259" s="39">
        <f t="shared" si="62"/>
        <v>-3.3514165078639299E-4</v>
      </c>
      <c r="I259" s="40">
        <f t="shared" si="63"/>
        <v>1.2879359434631179E-4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4.0597896290828564E-3</v>
      </c>
      <c r="G260" s="39">
        <f t="shared" si="61"/>
        <v>2.1740038095532558E-4</v>
      </c>
      <c r="H260" s="39">
        <f t="shared" si="62"/>
        <v>2.5154094640891136E-5</v>
      </c>
      <c r="I260" s="40">
        <f t="shared" si="63"/>
        <v>2.9104294777336659E-6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2.7818785753829116E-2</v>
      </c>
      <c r="G261" s="39">
        <f t="shared" si="61"/>
        <v>1.4061150698471449E-2</v>
      </c>
      <c r="H261" s="39">
        <f t="shared" si="62"/>
        <v>8.657506791926551E-3</v>
      </c>
      <c r="I261" s="40">
        <f t="shared" si="63"/>
        <v>5.3304616001592416E-3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0.73606754013655662</v>
      </c>
      <c r="G262" s="39">
        <f t="shared" si="61"/>
        <v>0.73300280545599228</v>
      </c>
      <c r="H262" s="39">
        <f t="shared" si="62"/>
        <v>0.81781416530484019</v>
      </c>
      <c r="I262" s="40">
        <f t="shared" si="63"/>
        <v>0.91243853910925699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7.2983945377375903E-2</v>
      </c>
      <c r="G263" s="39">
        <f t="shared" si="61"/>
        <v>0.10887117017228373</v>
      </c>
      <c r="H263" s="39">
        <f t="shared" si="62"/>
        <v>0.17590358561421485</v>
      </c>
      <c r="I263" s="40">
        <f t="shared" si="63"/>
        <v>0.28420812767028197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4.4842221812142459E-2</v>
      </c>
      <c r="G264" s="39">
        <f t="shared" si="61"/>
        <v>8.9210181013191073E-2</v>
      </c>
      <c r="H264" s="39">
        <f t="shared" si="62"/>
        <v>0.1887423372054319</v>
      </c>
      <c r="I264" s="40">
        <f t="shared" si="63"/>
        <v>0.39932291863079478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3.0448422218121423E-3</v>
      </c>
      <c r="G265" s="39">
        <f t="shared" si="61"/>
        <v>7.5754649626704343E-3</v>
      </c>
      <c r="H265" s="39">
        <f t="shared" si="62"/>
        <v>1.9815174038267588E-2</v>
      </c>
      <c r="I265" s="40">
        <f t="shared" si="63"/>
        <v>5.1830630080351346E-2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3.178630743679646E-2</v>
      </c>
      <c r="G266" s="39">
        <f t="shared" si="61"/>
        <v>9.4944345172604583E-2</v>
      </c>
      <c r="H266" s="39">
        <f t="shared" si="62"/>
        <v>0.29581847645216008</v>
      </c>
      <c r="I266" s="40">
        <f t="shared" si="63"/>
        <v>0.92168281166604005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1.4532201513194317E-2</v>
      </c>
      <c r="G267" s="39">
        <f t="shared" si="61"/>
        <v>5.0662414541520755E-2</v>
      </c>
      <c r="H267" s="39">
        <f t="shared" si="62"/>
        <v>0.18318029513181155</v>
      </c>
      <c r="I267" s="40">
        <f t="shared" si="63"/>
        <v>0.66232572664055178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1.1764163129728732E-2</v>
      </c>
      <c r="G268" s="39">
        <f t="shared" si="61"/>
        <v>4.6887856021604821E-2</v>
      </c>
      <c r="H268" s="39">
        <f t="shared" si="62"/>
        <v>0.19297653678720289</v>
      </c>
      <c r="I268" s="40">
        <f t="shared" si="63"/>
        <v>0.79423430521590443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0.91111432950325844</v>
      </c>
      <c r="F270" s="66">
        <f>SUM(F239:F269)</f>
        <v>0.13429599557113864</v>
      </c>
      <c r="G270" s="66">
        <f>SQRT(SUM(G239:G269))</f>
        <v>1.9929731508293724</v>
      </c>
      <c r="H270" s="66">
        <f>(SUM(H239:H269))/(($G$270)^3)</f>
        <v>-1.00286086650846</v>
      </c>
      <c r="I270" s="66">
        <f>(SUM(I239:I269))/(($G$270)^4)</f>
        <v>2.4786962993874977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3.1222852216509587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0.24255043247138194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1.3215567963536992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64.15094339622641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35.849056603773583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165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2.2573825420673579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0.83269227406031732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2.6399662143950113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90.909090909090892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9.0909090909090899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1.2772408963348429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2.0763736704932332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9.4946122128243218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98.148148148148152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1.8518518518518516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2013-10-23T16:43:00Z</dcterms:modified>
</cp:coreProperties>
</file>