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<sst xmlns="http://schemas.openxmlformats.org/spreadsheetml/2006/main" count="250" uniqueCount="83">
  <si>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</si>
  <si>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</si>
  <si>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</si>
  <si>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</si>
  <si>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</si>
  <si>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</si>
  <si>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</si>
  <si>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</si>
  <si>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</si>
  <si>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</si>
  <si>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</si>
  <si>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</si>
  <si>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</si>
  <si>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</si>
  <si>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</si>
  <si>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</si>
  <si>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</si>
  <si>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</si>
  <si>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</si>
  <si>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</si>
  <si>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</si>
  <si>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</si>
  <si>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</si>
  <si>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</si>
  <si>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</si>
  <si>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</si>
  <si>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</si>
  <si>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</si>
  <si>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</si>
  <si>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</si>
  <si>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</si>
  <si>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</si>
  <si>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</si>
  <si>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</si>
  <si>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</si>
  <si>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</si>
  <si>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</si>
  <si>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</si>
  <si>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</si>
  <si>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</si>
  <si>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</si>
  <si>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</si>
  <si>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</si>
  <si>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</si>
  <si>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</si>
  <si>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</si>
  <si>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</si>
  <si>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</si>
  <si>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</si>
  <si>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</si>
  <si>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</si>
  <si>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</si>
  <si>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</si>
  <si>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</si>
  <si>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</si>
  <si>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</si>
  <si>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</si>
  <si>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</si>
  <si>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</si>
  <si>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</si>
  <si>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</si>
  <si>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</si>
  <si>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</si>
  <si>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</si>
  <si>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</si>
  <si>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</si>
  <si>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</si>
  <si>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</si>
  <si>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</si>
  <si>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</si>
  <si>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</si>
  <si>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</si>
  <si>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</si>
  <si>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</si>
  <si>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</si>
  <si>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</si>
  <si>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</si>
  <si>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</si>
  <si>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OMB13-3</t>
  </si>
  <si>
    <t>29/05/2013</t>
  </si>
  <si>
    <t>Campagnatico - Pianetti</t>
  </si>
  <si>
    <t>si</t>
  </si>
  <si>
    <t>a secco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</si>
</sst>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44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OMB13-3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2.4475524475524475</c:v>
                </c:pt>
                <c:pt idx="7">
                  <c:v>4.5454545454545459</c:v>
                </c:pt>
                <c:pt idx="8">
                  <c:v>10.13986013986014</c:v>
                </c:pt>
                <c:pt idx="9">
                  <c:v>9.0909090909090917</c:v>
                </c:pt>
                <c:pt idx="10">
                  <c:v>11.188811188811188</c:v>
                </c:pt>
                <c:pt idx="11">
                  <c:v>13.286713286713287</c:v>
                </c:pt>
                <c:pt idx="12">
                  <c:v>7.3426573426573425</c:v>
                </c:pt>
                <c:pt idx="13">
                  <c:v>3.1468531468531471</c:v>
                </c:pt>
                <c:pt idx="14">
                  <c:v>1.3986013986013985</c:v>
                </c:pt>
                <c:pt idx="15">
                  <c:v>1.3986013986013985</c:v>
                </c:pt>
                <c:pt idx="16">
                  <c:v>1.048951048951049</c:v>
                </c:pt>
                <c:pt idx="17">
                  <c:v>0.69930069930069927</c:v>
                </c:pt>
                <c:pt idx="18">
                  <c:v>0.34965034965034963</c:v>
                </c:pt>
                <c:pt idx="19">
                  <c:v>0.69930069930069927</c:v>
                </c:pt>
                <c:pt idx="20">
                  <c:v>0.34965034965034963</c:v>
                </c:pt>
                <c:pt idx="21">
                  <c:v>11.538461538461538</c:v>
                </c:pt>
                <c:pt idx="22">
                  <c:v>10.13986013986014</c:v>
                </c:pt>
                <c:pt idx="23">
                  <c:v>2.0979020979020979</c:v>
                </c:pt>
                <c:pt idx="24">
                  <c:v>2.0979020979020979</c:v>
                </c:pt>
                <c:pt idx="25">
                  <c:v>0.34965034965034963</c:v>
                </c:pt>
                <c:pt idx="26">
                  <c:v>3.4965034965034967</c:v>
                </c:pt>
                <c:pt idx="27">
                  <c:v>2.4475524475524475</c:v>
                </c:pt>
                <c:pt idx="28">
                  <c:v>0.69930069930069927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3"/>
          <c:tx>
            <c:v>% Camp. OMB13-3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3.3037730557153888</c:v>
                </c:pt>
                <c:pt idx="8">
                  <c:v>6.7385288870512108</c:v>
                </c:pt>
                <c:pt idx="9">
                  <c:v>7.2459787131303726</c:v>
                </c:pt>
                <c:pt idx="10">
                  <c:v>8.5936844905406158</c:v>
                </c:pt>
                <c:pt idx="11">
                  <c:v>7.1149959375099394</c:v>
                </c:pt>
                <c:pt idx="12">
                  <c:v>9.1647462606297001</c:v>
                </c:pt>
                <c:pt idx="13">
                  <c:v>7.9757811980442224</c:v>
                </c:pt>
                <c:pt idx="14">
                  <c:v>6.0049675145367747</c:v>
                </c:pt>
                <c:pt idx="15">
                  <c:v>3.9277483974127287</c:v>
                </c:pt>
                <c:pt idx="16">
                  <c:v>5.4590613768516132</c:v>
                </c:pt>
                <c:pt idx="17">
                  <c:v>2.0725927939233246</c:v>
                </c:pt>
                <c:pt idx="18">
                  <c:v>3.2384262405051949</c:v>
                </c:pt>
                <c:pt idx="19">
                  <c:v>4.6263232007217061</c:v>
                </c:pt>
                <c:pt idx="20">
                  <c:v>4.8160024519512961</c:v>
                </c:pt>
                <c:pt idx="21">
                  <c:v>6.7451792266522483</c:v>
                </c:pt>
                <c:pt idx="22">
                  <c:v>5.5515878408660475</c:v>
                </c:pt>
                <c:pt idx="23">
                  <c:v>3.6224110661650961</c:v>
                </c:pt>
                <c:pt idx="24">
                  <c:v>1.9661873603067253</c:v>
                </c:pt>
                <c:pt idx="25">
                  <c:v>1.1935913857862004</c:v>
                </c:pt>
                <c:pt idx="26">
                  <c:v>0.38398482565990161</c:v>
                </c:pt>
                <c:pt idx="27">
                  <c:v>0.19430557443031168</c:v>
                </c:pt>
                <c:pt idx="28">
                  <c:v>6.0142201609382183E-2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Camp.OMB13-3 TOT</c:v>
          </c:tx>
          <c:spPr>
            <a:solidFill>
              <a:srgbClr val="00FF00"/>
            </a:solidFill>
            <a:ln>
              <a:solidFill>
                <a:srgbClr val="00FF00"/>
              </a:solidFill>
            </a:ln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1.2237762237762237</c:v>
                </c:pt>
                <c:pt idx="7">
                  <c:v>3.9246138005849671</c:v>
                </c:pt>
                <c:pt idx="8">
                  <c:v>8.439194513455675</c:v>
                </c:pt>
                <c:pt idx="9">
                  <c:v>8.1684439020197317</c:v>
                </c:pt>
                <c:pt idx="10">
                  <c:v>9.891247839675902</c:v>
                </c:pt>
                <c:pt idx="11">
                  <c:v>10.200854612111613</c:v>
                </c:pt>
                <c:pt idx="12">
                  <c:v>8.2537018016435209</c:v>
                </c:pt>
                <c:pt idx="13">
                  <c:v>5.5613171724486845</c:v>
                </c:pt>
                <c:pt idx="14">
                  <c:v>3.7017844565690865</c:v>
                </c:pt>
                <c:pt idx="15">
                  <c:v>2.6631748980070635</c:v>
                </c:pt>
                <c:pt idx="16">
                  <c:v>3.2540062129013312</c:v>
                </c:pt>
                <c:pt idx="17">
                  <c:v>1.3859467466120119</c:v>
                </c:pt>
                <c:pt idx="18">
                  <c:v>1.7940382950777722</c:v>
                </c:pt>
                <c:pt idx="19">
                  <c:v>2.6628119500112026</c:v>
                </c:pt>
                <c:pt idx="20">
                  <c:v>2.582826400800823</c:v>
                </c:pt>
                <c:pt idx="21">
                  <c:v>9.1418203825568938</c:v>
                </c:pt>
                <c:pt idx="22">
                  <c:v>7.8457239903630942</c:v>
                </c:pt>
                <c:pt idx="23">
                  <c:v>2.8601565820335972</c:v>
                </c:pt>
                <c:pt idx="24">
                  <c:v>2.0320447291044115</c:v>
                </c:pt>
                <c:pt idx="25">
                  <c:v>0.77162086771827498</c:v>
                </c:pt>
                <c:pt idx="26">
                  <c:v>1.9402441610816992</c:v>
                </c:pt>
                <c:pt idx="27">
                  <c:v>1.3209290109913796</c:v>
                </c:pt>
                <c:pt idx="28">
                  <c:v>0.37972145045504074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27448960"/>
        <c:axId val="127452288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100.00000000000001</c:v>
                </c:pt>
                <c:pt idx="7">
                  <c:v>97.55244755244756</c:v>
                </c:pt>
                <c:pt idx="8">
                  <c:v>93.006993006993014</c:v>
                </c:pt>
                <c:pt idx="9">
                  <c:v>82.867132867132867</c:v>
                </c:pt>
                <c:pt idx="10">
                  <c:v>73.776223776223773</c:v>
                </c:pt>
                <c:pt idx="11">
                  <c:v>62.58741258741258</c:v>
                </c:pt>
                <c:pt idx="12">
                  <c:v>49.300699300699293</c:v>
                </c:pt>
                <c:pt idx="13">
                  <c:v>41.958041958041953</c:v>
                </c:pt>
                <c:pt idx="14">
                  <c:v>38.811188811188806</c:v>
                </c:pt>
                <c:pt idx="15">
                  <c:v>37.412587412587406</c:v>
                </c:pt>
                <c:pt idx="16">
                  <c:v>36.013986013986006</c:v>
                </c:pt>
                <c:pt idx="17">
                  <c:v>34.96503496503496</c:v>
                </c:pt>
                <c:pt idx="18">
                  <c:v>34.26573426573426</c:v>
                </c:pt>
                <c:pt idx="19">
                  <c:v>33.916083916083913</c:v>
                </c:pt>
                <c:pt idx="20">
                  <c:v>33.216783216783213</c:v>
                </c:pt>
                <c:pt idx="21">
                  <c:v>32.867132867132867</c:v>
                </c:pt>
                <c:pt idx="22">
                  <c:v>21.32867132867133</c:v>
                </c:pt>
                <c:pt idx="23">
                  <c:v>11.18881118881119</c:v>
                </c:pt>
                <c:pt idx="24">
                  <c:v>9.0909090909090917</c:v>
                </c:pt>
                <c:pt idx="25">
                  <c:v>6.9930069930069934</c:v>
                </c:pt>
                <c:pt idx="26">
                  <c:v>6.6433566433566433</c:v>
                </c:pt>
                <c:pt idx="27">
                  <c:v>3.1468531468531467</c:v>
                </c:pt>
                <c:pt idx="28">
                  <c:v>0.69930069930069927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2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96.696226944284618</c:v>
                </c:pt>
                <c:pt idx="9">
                  <c:v>89.957698057233401</c:v>
                </c:pt>
                <c:pt idx="10">
                  <c:v>82.711719344103031</c:v>
                </c:pt>
                <c:pt idx="11">
                  <c:v>74.11803485356242</c:v>
                </c:pt>
                <c:pt idx="12">
                  <c:v>67.003038916052475</c:v>
                </c:pt>
                <c:pt idx="13">
                  <c:v>57.838292655422777</c:v>
                </c:pt>
                <c:pt idx="14">
                  <c:v>49.862511457378552</c:v>
                </c:pt>
                <c:pt idx="15">
                  <c:v>43.857543942841779</c:v>
                </c:pt>
                <c:pt idx="16">
                  <c:v>39.929795545429052</c:v>
                </c:pt>
                <c:pt idx="17">
                  <c:v>34.470734168577437</c:v>
                </c:pt>
                <c:pt idx="18">
                  <c:v>32.398141374654109</c:v>
                </c:pt>
                <c:pt idx="19">
                  <c:v>29.159715134148914</c:v>
                </c:pt>
                <c:pt idx="20">
                  <c:v>24.533391933427207</c:v>
                </c:pt>
                <c:pt idx="21">
                  <c:v>19.717389481475912</c:v>
                </c:pt>
                <c:pt idx="22">
                  <c:v>12.972210254823665</c:v>
                </c:pt>
                <c:pt idx="23">
                  <c:v>7.4206224139576173</c:v>
                </c:pt>
                <c:pt idx="24">
                  <c:v>3.7982113477925212</c:v>
                </c:pt>
                <c:pt idx="25">
                  <c:v>1.8320239874857958</c:v>
                </c:pt>
                <c:pt idx="26">
                  <c:v>0.63843260169959548</c:v>
                </c:pt>
                <c:pt idx="27">
                  <c:v>0.25444777603969387</c:v>
                </c:pt>
                <c:pt idx="28">
                  <c:v>6.0142201609382183E-2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98.776223776223773</c:v>
                </c:pt>
                <c:pt idx="8">
                  <c:v>94.851609975638809</c:v>
                </c:pt>
                <c:pt idx="9">
                  <c:v>86.412415462183134</c:v>
                </c:pt>
                <c:pt idx="10">
                  <c:v>78.243971560163402</c:v>
                </c:pt>
                <c:pt idx="11">
                  <c:v>68.352723720487504</c:v>
                </c:pt>
                <c:pt idx="12">
                  <c:v>58.151869108375891</c:v>
                </c:pt>
                <c:pt idx="13">
                  <c:v>49.898167306732368</c:v>
                </c:pt>
                <c:pt idx="14">
                  <c:v>44.336850134283686</c:v>
                </c:pt>
                <c:pt idx="15">
                  <c:v>40.6350656777146</c:v>
                </c:pt>
                <c:pt idx="16">
                  <c:v>37.971890779707536</c:v>
                </c:pt>
                <c:pt idx="17">
                  <c:v>34.717884566806205</c:v>
                </c:pt>
                <c:pt idx="18">
                  <c:v>33.331937820194192</c:v>
                </c:pt>
                <c:pt idx="19">
                  <c:v>31.537899525116419</c:v>
                </c:pt>
                <c:pt idx="20">
                  <c:v>28.875087575105216</c:v>
                </c:pt>
                <c:pt idx="21">
                  <c:v>26.292261174304393</c:v>
                </c:pt>
                <c:pt idx="22">
                  <c:v>17.150440791747499</c:v>
                </c:pt>
                <c:pt idx="23">
                  <c:v>9.3047168013844033</c:v>
                </c:pt>
                <c:pt idx="24">
                  <c:v>6.444560219350806</c:v>
                </c:pt>
                <c:pt idx="25">
                  <c:v>4.4125154902463946</c:v>
                </c:pt>
                <c:pt idx="26">
                  <c:v>3.6408946225281196</c:v>
                </c:pt>
                <c:pt idx="27">
                  <c:v>1.7006504614464204</c:v>
                </c:pt>
                <c:pt idx="28">
                  <c:v>0.37972145045504074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27448960"/>
        <c:axId val="127452288"/>
      </c:lineChart>
      <c:catAx>
        <c:axId val="12744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34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452288"/>
        <c:crosses val="autoZero"/>
        <c:auto val="1"/>
        <c:lblAlgn val="ctr"/>
        <c:lblOffset val="100"/>
        <c:tickLblSkip val="1"/>
        <c:tickMarkSkip val="1"/>
      </c:catAx>
      <c:valAx>
        <c:axId val="127452288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14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448960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01"/>
          <c:y val="6.7651585924640822E-2"/>
          <c:w val="0.2617718028266115"/>
          <c:h val="0.3192227412251437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E11" sqref="E11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82" t="s">
        <v>76</v>
      </c>
      <c r="C1" s="83"/>
      <c r="D1" s="83"/>
      <c r="E1" s="83"/>
      <c r="F1" s="83"/>
      <c r="G1" s="83"/>
      <c r="H1" s="83"/>
      <c r="I1" s="83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4" t="s">
        <v>24</v>
      </c>
      <c r="C3" s="85"/>
      <c r="D3" s="86" t="s">
        <v>78</v>
      </c>
      <c r="E3" s="86"/>
      <c r="F3" s="86"/>
      <c r="G3" s="86"/>
      <c r="H3" s="86"/>
      <c r="I3" s="8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4" t="s">
        <v>26</v>
      </c>
      <c r="C4" s="85"/>
      <c r="D4" s="87" t="s">
        <v>79</v>
      </c>
      <c r="E4" s="88"/>
      <c r="F4" s="88"/>
      <c r="G4" s="88"/>
      <c r="H4" s="88"/>
      <c r="I4" s="8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89" t="s">
        <v>25</v>
      </c>
      <c r="C5" s="90"/>
      <c r="D5" s="91" t="s">
        <v>80</v>
      </c>
      <c r="E5" s="92"/>
      <c r="F5" s="92"/>
      <c r="G5" s="92"/>
      <c r="H5" s="92"/>
      <c r="I5" s="9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0"/>
      <c r="C6" s="90"/>
      <c r="D6" s="94"/>
      <c r="E6" s="95"/>
      <c r="F6" s="95"/>
      <c r="G6" s="95"/>
      <c r="H6" s="95"/>
      <c r="I6" s="9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0"/>
      <c r="C7" s="90"/>
      <c r="D7" s="94"/>
      <c r="E7" s="95"/>
      <c r="F7" s="95"/>
      <c r="G7" s="95"/>
      <c r="H7" s="95"/>
      <c r="I7" s="9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0"/>
      <c r="C8" s="90"/>
      <c r="D8" s="97"/>
      <c r="E8" s="98"/>
      <c r="F8" s="98"/>
      <c r="G8" s="98"/>
      <c r="H8" s="98"/>
      <c r="I8" s="9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100" t="s">
        <v>55</v>
      </c>
      <c r="C9" s="100"/>
      <c r="D9" s="100"/>
      <c r="E9" s="100"/>
      <c r="F9" s="100"/>
      <c r="G9" s="100"/>
      <c r="H9" s="100"/>
      <c r="I9" s="10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4" t="s">
        <v>28</v>
      </c>
      <c r="C10" s="85"/>
      <c r="D10" s="85"/>
      <c r="E10" s="88" t="s">
        <v>77</v>
      </c>
      <c r="F10" s="88"/>
      <c r="G10" s="88"/>
      <c r="H10" s="88"/>
      <c r="I10" s="8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4" t="s">
        <v>27</v>
      </c>
      <c r="C11" s="85"/>
      <c r="D11" s="85"/>
      <c r="E11" s="77"/>
      <c r="F11" s="84" t="s">
        <v>29</v>
      </c>
      <c r="G11" s="85"/>
      <c r="H11" s="8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85" t="s">
        <v>30</v>
      </c>
      <c r="C12" s="85"/>
      <c r="D12" s="85"/>
      <c r="E12" s="88">
        <v>286</v>
      </c>
      <c r="F12" s="88"/>
      <c r="G12" s="88"/>
      <c r="H12" s="88"/>
      <c r="I12" s="8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101" t="s">
        <v>54</v>
      </c>
      <c r="C13" s="101"/>
      <c r="D13" s="101"/>
      <c r="E13" s="101"/>
      <c r="F13" s="101"/>
      <c r="G13" s="101"/>
      <c r="H13" s="101"/>
      <c r="I13" s="10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85" t="s">
        <v>31</v>
      </c>
      <c r="C14" s="85"/>
      <c r="D14" s="85"/>
      <c r="E14" s="77">
        <v>345847</v>
      </c>
      <c r="F14" s="85" t="s">
        <v>34</v>
      </c>
      <c r="G14" s="85"/>
      <c r="H14" s="85"/>
      <c r="I14" s="77" t="s">
        <v>82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2" t="s">
        <v>33</v>
      </c>
      <c r="C15" s="85"/>
      <c r="D15" s="85"/>
      <c r="E15" s="77">
        <v>-6.5</v>
      </c>
      <c r="F15" s="85" t="s">
        <v>35</v>
      </c>
      <c r="G15" s="85"/>
      <c r="H15" s="8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81</v>
      </c>
      <c r="D16" s="103"/>
      <c r="E16" s="103"/>
      <c r="F16" s="85" t="s">
        <v>36</v>
      </c>
      <c r="G16" s="85"/>
      <c r="H16" s="8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4" t="s">
        <v>58</v>
      </c>
      <c r="C18" s="105"/>
      <c r="D18" s="106"/>
      <c r="E18" s="100" t="s">
        <v>56</v>
      </c>
      <c r="F18" s="100"/>
      <c r="G18" s="107"/>
      <c r="H18" s="101" t="s">
        <v>57</v>
      </c>
      <c r="I18" s="108"/>
      <c r="J18" s="109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0.95569030981273273</v>
      </c>
      <c r="D20" s="58">
        <f>2^(-C20)</f>
        <v>0.51559482555817748</v>
      </c>
      <c r="E20" s="51" t="s">
        <v>59</v>
      </c>
      <c r="F20" s="55">
        <f>U123</f>
        <v>1.2833333333333337</v>
      </c>
      <c r="G20" s="58">
        <f>2^(-F20)</f>
        <v>0.41084515729289506</v>
      </c>
      <c r="H20" s="51" t="s">
        <v>59</v>
      </c>
      <c r="I20" s="55">
        <f>U166</f>
        <v>0.76769010416666672</v>
      </c>
      <c r="J20" s="79">
        <f>2^(-I20)</f>
        <v>0.58735713838124903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0.57331642007548222</v>
      </c>
      <c r="D21" s="58">
        <f t="shared" ref="D21:D29" si="0">2^(-C21)</f>
        <v>0.67207007868142354</v>
      </c>
      <c r="E21" s="51" t="s">
        <v>60</v>
      </c>
      <c r="F21" s="55">
        <f>T123</f>
        <v>0.76275862068965528</v>
      </c>
      <c r="G21" s="58">
        <f>2^(-F21)</f>
        <v>0.58936830368635318</v>
      </c>
      <c r="H21" s="51" t="s">
        <v>60</v>
      </c>
      <c r="I21" s="55">
        <f>T166</f>
        <v>0.27555898491083675</v>
      </c>
      <c r="J21" s="79">
        <f t="shared" ref="J21:J29" si="1">2^(-I21)</f>
        <v>0.82613016472048795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7.0678547610172907E-2</v>
      </c>
      <c r="D22" s="58">
        <f t="shared" si="0"/>
        <v>0.95219004596238466</v>
      </c>
      <c r="E22" s="51" t="s">
        <v>61</v>
      </c>
      <c r="F22" s="55">
        <f>S123</f>
        <v>0.34090909090909094</v>
      </c>
      <c r="G22" s="58">
        <f t="shared" ref="G22:G29" si="2">2^(-F22)</f>
        <v>0.78954363694633445</v>
      </c>
      <c r="H22" s="51" t="s">
        <v>61</v>
      </c>
      <c r="I22" s="55">
        <f>S166</f>
        <v>-0.5504296875000001</v>
      </c>
      <c r="J22" s="79">
        <f t="shared" si="1"/>
        <v>1.4645218193108358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-2.0433489389287698</v>
      </c>
      <c r="D23" s="58">
        <f t="shared" si="0"/>
        <v>4.1220126687818741</v>
      </c>
      <c r="E23" s="51" t="s">
        <v>75</v>
      </c>
      <c r="F23" s="55">
        <f>R123</f>
        <v>-2.0166666666666693</v>
      </c>
      <c r="G23" s="58">
        <f t="shared" si="2"/>
        <v>4.0464777612076972</v>
      </c>
      <c r="H23" s="51" t="s">
        <v>75</v>
      </c>
      <c r="I23" s="55">
        <f>R166</f>
        <v>-2.0484759004237287</v>
      </c>
      <c r="J23" s="79">
        <f t="shared" si="1"/>
        <v>4.1366872850035268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-2.8807690628599274</v>
      </c>
      <c r="D24" s="58">
        <f t="shared" si="0"/>
        <v>7.3654264742103406</v>
      </c>
      <c r="E24" s="51" t="s">
        <v>62</v>
      </c>
      <c r="F24" s="55">
        <f>Q123</f>
        <v>-3.6888888888888896</v>
      </c>
      <c r="G24" s="58">
        <f t="shared" si="2"/>
        <v>12.896332037173408</v>
      </c>
      <c r="H24" s="51" t="s">
        <v>62</v>
      </c>
      <c r="I24" s="55">
        <f>Q166</f>
        <v>-2.5089369846878675</v>
      </c>
      <c r="J24" s="79">
        <f t="shared" si="1"/>
        <v>5.692005219061854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-4.0061689103698512</v>
      </c>
      <c r="D25" s="58">
        <f t="shared" si="0"/>
        <v>16.068561884850798</v>
      </c>
      <c r="E25" s="51" t="s">
        <v>63</v>
      </c>
      <c r="F25" s="55">
        <f>P123</f>
        <v>-4.526315789473685</v>
      </c>
      <c r="G25" s="58">
        <f t="shared" si="2"/>
        <v>23.043944600620154</v>
      </c>
      <c r="H25" s="51" t="s">
        <v>63</v>
      </c>
      <c r="I25" s="55">
        <f>P166</f>
        <v>-3.5086191270301623</v>
      </c>
      <c r="J25" s="79">
        <f t="shared" si="1"/>
        <v>11.381502564870795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-5.3360180832214548</v>
      </c>
      <c r="D26" s="58">
        <f t="shared" si="0"/>
        <v>40.392571318393358</v>
      </c>
      <c r="E26" s="51" t="s">
        <v>64</v>
      </c>
      <c r="F26" s="55">
        <f>O123</f>
        <v>-5.5673076923076925</v>
      </c>
      <c r="G26" s="58">
        <f t="shared" si="2"/>
        <v>47.416185195272568</v>
      </c>
      <c r="H26" s="51" t="s">
        <v>64</v>
      </c>
      <c r="I26" s="55">
        <f>O166</f>
        <v>-5.0513147269607348</v>
      </c>
      <c r="J26" s="79">
        <f t="shared" si="1"/>
        <v>33.158681281097884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-5.8523332294914434</v>
      </c>
      <c r="D27" s="58">
        <f t="shared" si="0"/>
        <v>57.773389345512719</v>
      </c>
      <c r="E27" s="51" t="s">
        <v>65</v>
      </c>
      <c r="F27" s="55">
        <f>N123</f>
        <v>-6.0558620689655172</v>
      </c>
      <c r="G27" s="58">
        <f t="shared" si="2"/>
        <v>66.526723159493343</v>
      </c>
      <c r="H27" s="51" t="s">
        <v>65</v>
      </c>
      <c r="I27" s="55">
        <f>N166</f>
        <v>-5.5888962490023939</v>
      </c>
      <c r="J27" s="79">
        <f t="shared" si="1"/>
        <v>48.131058588783482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-6.2125549145772574</v>
      </c>
      <c r="D28" s="58">
        <f t="shared" si="0"/>
        <v>74.159258541307381</v>
      </c>
      <c r="E28" s="51" t="s">
        <v>66</v>
      </c>
      <c r="F28" s="55">
        <f>M123</f>
        <v>-6.3517241379310345</v>
      </c>
      <c r="G28" s="58">
        <f t="shared" si="2"/>
        <v>81.669423455223125</v>
      </c>
      <c r="H28" s="51" t="s">
        <v>66</v>
      </c>
      <c r="I28" s="55">
        <f>M166</f>
        <v>-6.0031388114138595</v>
      </c>
      <c r="J28" s="79">
        <f t="shared" si="1"/>
        <v>64.139393711593542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-2.9729032099990214</v>
      </c>
      <c r="D29" s="58">
        <f t="shared" si="0"/>
        <v>7.8511457620166336</v>
      </c>
      <c r="E29" s="51" t="s">
        <v>74</v>
      </c>
      <c r="F29" s="69">
        <f>F235</f>
        <v>-3.0419580419580412</v>
      </c>
      <c r="G29" s="58">
        <f t="shared" si="2"/>
        <v>8.2360811332300603</v>
      </c>
      <c r="H29" s="51" t="s">
        <v>74</v>
      </c>
      <c r="I29" s="69">
        <f>F270</f>
        <v>-2.9038483780400006</v>
      </c>
      <c r="J29" s="79">
        <f t="shared" si="1"/>
        <v>7.4842013791888506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0" t="s">
        <v>67</v>
      </c>
      <c r="C30" s="107"/>
      <c r="D30" s="57">
        <f>G200</f>
        <v>2.8759200038362125</v>
      </c>
      <c r="E30" s="110" t="s">
        <v>67</v>
      </c>
      <c r="F30" s="107"/>
      <c r="G30" s="57">
        <f>G235</f>
        <v>3.1715912837197036</v>
      </c>
      <c r="H30" s="110" t="s">
        <v>67</v>
      </c>
      <c r="I30" s="107"/>
      <c r="J30" s="70">
        <f>G270</f>
        <v>2.5442687213283879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0" t="s">
        <v>68</v>
      </c>
      <c r="C31" s="107"/>
      <c r="D31" s="57">
        <f>H200</f>
        <v>0.49140797722470725</v>
      </c>
      <c r="E31" s="110" t="s">
        <v>68</v>
      </c>
      <c r="F31" s="107"/>
      <c r="G31" s="57">
        <f>H235</f>
        <v>0.56769200784014962</v>
      </c>
      <c r="H31" s="110" t="s">
        <v>68</v>
      </c>
      <c r="I31" s="107"/>
      <c r="J31" s="57">
        <f>H270</f>
        <v>0.36487873253427794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0" t="s">
        <v>69</v>
      </c>
      <c r="C32" s="107"/>
      <c r="D32" s="57">
        <f>I200</f>
        <v>1.916741094398712</v>
      </c>
      <c r="E32" s="110" t="s">
        <v>69</v>
      </c>
      <c r="F32" s="107"/>
      <c r="G32" s="57">
        <f>I235</f>
        <v>1.8218941484862019</v>
      </c>
      <c r="H32" s="110" t="s">
        <v>69</v>
      </c>
      <c r="I32" s="107"/>
      <c r="J32" s="57">
        <f>I270</f>
        <v>1.9274070790953148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4" t="s">
        <v>70</v>
      </c>
      <c r="C33" s="111"/>
      <c r="D33" s="71">
        <f>SUM(H39:H57)</f>
        <v>68.46210047488357</v>
      </c>
      <c r="E33" s="84" t="s">
        <v>70</v>
      </c>
      <c r="F33" s="111"/>
      <c r="G33" s="71">
        <f>SUM(H82:H100)</f>
        <v>66.08391608391608</v>
      </c>
      <c r="H33" s="84" t="s">
        <v>70</v>
      </c>
      <c r="I33" s="111"/>
      <c r="J33" s="71">
        <f>SUM(H125:H143)</f>
        <v>70.840284865851075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4" t="s">
        <v>71</v>
      </c>
      <c r="C34" s="111"/>
      <c r="D34" s="72">
        <f>SUM(H58:H67)</f>
        <v>31.537899525116419</v>
      </c>
      <c r="E34" s="84" t="s">
        <v>71</v>
      </c>
      <c r="F34" s="111"/>
      <c r="G34" s="72">
        <f>SUM(H101:H110)</f>
        <v>33.916083916083913</v>
      </c>
      <c r="H34" s="84" t="s">
        <v>71</v>
      </c>
      <c r="I34" s="111"/>
      <c r="J34" s="72">
        <f>SUM(H144:H153)</f>
        <v>29.159715134148914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4" t="s">
        <v>72</v>
      </c>
      <c r="C35" s="111"/>
      <c r="D35" s="72">
        <f>SUM(H68:H75)/100</f>
        <v>0</v>
      </c>
      <c r="E35" s="84" t="s">
        <v>72</v>
      </c>
      <c r="F35" s="111"/>
      <c r="G35" s="72">
        <f>SUM(H112:H119)/100</f>
        <v>0</v>
      </c>
      <c r="H35" s="84" t="s">
        <v>72</v>
      </c>
      <c r="I35" s="111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4" t="s">
        <v>73</v>
      </c>
      <c r="C36" s="111"/>
      <c r="D36" s="72">
        <f>SUM(H76:H79)/100</f>
        <v>0</v>
      </c>
      <c r="E36" s="84" t="s">
        <v>73</v>
      </c>
      <c r="F36" s="111"/>
      <c r="G36" s="72">
        <f>SUM(H119:H122)/100</f>
        <v>0</v>
      </c>
      <c r="H36" s="84" t="s">
        <v>73</v>
      </c>
      <c r="I36" s="111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104" t="s">
        <v>23</v>
      </c>
      <c r="C38" s="112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13" t="s">
        <v>37</v>
      </c>
      <c r="C39" s="107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 t="shared" ref="I39:I79" si="6"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113" t="s">
        <v>42</v>
      </c>
      <c r="C40" s="107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 t="shared" si="5"/>
        <v>0</v>
      </c>
      <c r="I40" s="8">
        <f t="shared" si="6"/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113" t="s">
        <v>42</v>
      </c>
      <c r="C41" s="107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 t="shared" si="5"/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113" t="s">
        <v>38</v>
      </c>
      <c r="C42" s="107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113" t="s">
        <v>38</v>
      </c>
      <c r="C43" s="107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0</v>
      </c>
      <c r="H43" s="8">
        <f t="shared" si="5"/>
        <v>0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113" t="s">
        <v>41</v>
      </c>
      <c r="C44" s="107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0</v>
      </c>
      <c r="H44" s="8">
        <f t="shared" si="5"/>
        <v>0</v>
      </c>
      <c r="I44" s="8">
        <f t="shared" si="6"/>
        <v>100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113" t="s">
        <v>41</v>
      </c>
      <c r="C45" s="107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1.2237762237762238E-2</v>
      </c>
      <c r="H45" s="8">
        <f t="shared" si="5"/>
        <v>1.2237762237762237</v>
      </c>
      <c r="I45" s="8">
        <f t="shared" si="6"/>
        <v>100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113" t="s">
        <v>39</v>
      </c>
      <c r="C46" s="107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3.9246138005849668E-2</v>
      </c>
      <c r="H46" s="8">
        <f t="shared" si="5"/>
        <v>3.9246138005849671</v>
      </c>
      <c r="I46" s="8">
        <f t="shared" si="6"/>
        <v>98.776223776223773</v>
      </c>
      <c r="J46" s="28"/>
      <c r="K46" s="26"/>
      <c r="L46" s="26"/>
      <c r="M46" s="46" t="str">
        <f t="shared" si="7"/>
        <v/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113" t="s">
        <v>40</v>
      </c>
      <c r="C47" s="107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8.4391945134556751E-2</v>
      </c>
      <c r="H47" s="8">
        <f t="shared" si="5"/>
        <v>8.439194513455675</v>
      </c>
      <c r="I47" s="8">
        <f t="shared" si="6"/>
        <v>94.851609975638809</v>
      </c>
      <c r="J47" s="28"/>
      <c r="K47" s="26"/>
      <c r="L47" s="26"/>
      <c r="M47" s="46">
        <f t="shared" si="7"/>
        <v>-6.2125549145772574</v>
      </c>
      <c r="N47" s="46" t="str">
        <f t="shared" si="8"/>
        <v/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113" t="s">
        <v>47</v>
      </c>
      <c r="C48" s="107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8.1684439020197314E-2</v>
      </c>
      <c r="H48" s="8">
        <f t="shared" si="5"/>
        <v>8.1684439020197317</v>
      </c>
      <c r="I48" s="8">
        <f t="shared" si="6"/>
        <v>86.412415462183134</v>
      </c>
      <c r="J48" s="28"/>
      <c r="K48" s="26"/>
      <c r="L48" s="26"/>
      <c r="M48" s="46" t="str">
        <f t="shared" si="7"/>
        <v/>
      </c>
      <c r="N48" s="46">
        <f t="shared" si="8"/>
        <v>-5.8523332294914434</v>
      </c>
      <c r="O48" s="46" t="str">
        <f t="shared" si="9"/>
        <v/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113" t="s">
        <v>47</v>
      </c>
      <c r="C49" s="107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9.8912478396759027E-2</v>
      </c>
      <c r="H49" s="8">
        <f t="shared" si="5"/>
        <v>9.891247839675902</v>
      </c>
      <c r="I49" s="8">
        <f t="shared" si="6"/>
        <v>78.243971560163402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>
        <f t="shared" si="9"/>
        <v>-5.3360180832214548</v>
      </c>
      <c r="P49" s="46" t="str">
        <f t="shared" si="10"/>
        <v/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113" t="s">
        <v>17</v>
      </c>
      <c r="C50" s="107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0.10200854612111612</v>
      </c>
      <c r="H50" s="8">
        <f t="shared" si="5"/>
        <v>10.200854612111613</v>
      </c>
      <c r="I50" s="8">
        <f t="shared" si="6"/>
        <v>68.352723720487504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 t="str">
        <f t="shared" si="10"/>
        <v/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113" t="s">
        <v>17</v>
      </c>
      <c r="C51" s="107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8.2537018016435204E-2</v>
      </c>
      <c r="H51" s="8">
        <f t="shared" si="5"/>
        <v>8.2537018016435209</v>
      </c>
      <c r="I51" s="8">
        <f t="shared" si="6"/>
        <v>58.151869108375891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>
        <f t="shared" si="10"/>
        <v>-4.0061689103698512</v>
      </c>
      <c r="Q51" s="46" t="str">
        <f t="shared" si="11"/>
        <v/>
      </c>
      <c r="R51" s="46" t="str">
        <f t="shared" si="12"/>
        <v/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113" t="s">
        <v>43</v>
      </c>
      <c r="C52" s="107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5.5613171724486848E-2</v>
      </c>
      <c r="H52" s="8">
        <f t="shared" si="5"/>
        <v>5.5613171724486845</v>
      </c>
      <c r="I52" s="8">
        <f t="shared" si="6"/>
        <v>49.898167306732368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113" t="s">
        <v>43</v>
      </c>
      <c r="C53" s="107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3.7017844565690863E-2</v>
      </c>
      <c r="H53" s="8">
        <f t="shared" si="5"/>
        <v>3.7017844565690865</v>
      </c>
      <c r="I53" s="8">
        <f t="shared" si="6"/>
        <v>44.336850134283686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113" t="s">
        <v>16</v>
      </c>
      <c r="C54" s="107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2.6631748980070636E-2</v>
      </c>
      <c r="H54" s="8">
        <f t="shared" si="5"/>
        <v>2.6631748980070635</v>
      </c>
      <c r="I54" s="8">
        <f t="shared" si="6"/>
        <v>40.6350656777146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>
        <f t="shared" si="11"/>
        <v>-2.8807690628599274</v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113" t="s">
        <v>16</v>
      </c>
      <c r="C55" s="107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3.2540062129013309E-2</v>
      </c>
      <c r="H55" s="8">
        <f t="shared" si="5"/>
        <v>3.2540062129013312</v>
      </c>
      <c r="I55" s="8">
        <f t="shared" si="6"/>
        <v>37.971890779707536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>
        <f t="shared" si="12"/>
        <v>-2.0433489389287698</v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113" t="s">
        <v>46</v>
      </c>
      <c r="C56" s="107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1.3859467466120119E-2</v>
      </c>
      <c r="H56" s="8">
        <f t="shared" si="5"/>
        <v>1.3859467466120119</v>
      </c>
      <c r="I56" s="8">
        <f t="shared" si="6"/>
        <v>34.717884566806205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113" t="s">
        <v>46</v>
      </c>
      <c r="C57" s="107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1.7940382950777722E-2</v>
      </c>
      <c r="H57" s="8">
        <f t="shared" si="5"/>
        <v>1.7940382950777722</v>
      </c>
      <c r="I57" s="8">
        <f t="shared" si="6"/>
        <v>33.331937820194192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113" t="s">
        <v>45</v>
      </c>
      <c r="C58" s="107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2.6628119500112027E-2</v>
      </c>
      <c r="H58" s="8">
        <f t="shared" si="5"/>
        <v>2.6628119500112026</v>
      </c>
      <c r="I58" s="8">
        <f t="shared" si="6"/>
        <v>31.537899525116419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113" t="s">
        <v>45</v>
      </c>
      <c r="C59" s="107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2.582826400800823E-2</v>
      </c>
      <c r="H59" s="8">
        <f t="shared" si="5"/>
        <v>2.582826400800823</v>
      </c>
      <c r="I59" s="8">
        <f t="shared" si="6"/>
        <v>28.875087575105216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113" t="s">
        <v>18</v>
      </c>
      <c r="C60" s="107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9.1418203825568936E-2</v>
      </c>
      <c r="H60" s="8">
        <f t="shared" si="5"/>
        <v>9.1418203825568938</v>
      </c>
      <c r="I60" s="8">
        <f t="shared" si="6"/>
        <v>26.292261174304393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>
        <f t="shared" si="13"/>
        <v>7.0678547610172907E-2</v>
      </c>
      <c r="T60" s="46" t="str">
        <f t="shared" si="14"/>
        <v/>
      </c>
      <c r="U60" s="46" t="str">
        <f t="shared" si="15"/>
        <v/>
      </c>
      <c r="V60" s="26"/>
      <c r="W60" s="26"/>
      <c r="X60" s="26"/>
    </row>
    <row r="61" spans="1:24">
      <c r="A61" s="26"/>
      <c r="B61" s="113" t="s">
        <v>18</v>
      </c>
      <c r="C61" s="107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7.8457239903630946E-2</v>
      </c>
      <c r="H61" s="8">
        <f t="shared" si="5"/>
        <v>7.8457239903630942</v>
      </c>
      <c r="I61" s="8">
        <f t="shared" si="6"/>
        <v>17.150440791747499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>
        <f t="shared" si="14"/>
        <v>0.57331642007548222</v>
      </c>
      <c r="U61" s="46">
        <f t="shared" si="15"/>
        <v>0.95569030981273273</v>
      </c>
      <c r="V61" s="26"/>
      <c r="W61" s="26"/>
      <c r="X61" s="26"/>
    </row>
    <row r="62" spans="1:24">
      <c r="A62" s="26"/>
      <c r="B62" s="113" t="s">
        <v>44</v>
      </c>
      <c r="C62" s="107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2.8601565820335972E-2</v>
      </c>
      <c r="H62" s="8">
        <f t="shared" si="5"/>
        <v>2.8601565820335972</v>
      </c>
      <c r="I62" s="8">
        <f t="shared" si="6"/>
        <v>9.3047168013844033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113" t="s">
        <v>44</v>
      </c>
      <c r="C63" s="107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2.0320447291044114E-2</v>
      </c>
      <c r="H63" s="8">
        <f t="shared" si="5"/>
        <v>2.0320447291044115</v>
      </c>
      <c r="I63" s="8">
        <f t="shared" si="6"/>
        <v>6.444560219350806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113" t="s">
        <v>19</v>
      </c>
      <c r="C64" s="107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7.7162086771827496E-3</v>
      </c>
      <c r="H64" s="8">
        <f t="shared" si="5"/>
        <v>0.77162086771827498</v>
      </c>
      <c r="I64" s="8">
        <f t="shared" si="6"/>
        <v>4.4125154902463946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113" t="s">
        <v>19</v>
      </c>
      <c r="C65" s="107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1.940244161081699E-2</v>
      </c>
      <c r="H65" s="8">
        <f t="shared" si="5"/>
        <v>1.9402441610816992</v>
      </c>
      <c r="I65" s="8">
        <f t="shared" si="6"/>
        <v>3.6408946225281196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113" t="s">
        <v>48</v>
      </c>
      <c r="C66" s="107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1.3209290109913795E-2</v>
      </c>
      <c r="H66" s="8">
        <f t="shared" si="5"/>
        <v>1.3209290109913796</v>
      </c>
      <c r="I66" s="8">
        <f t="shared" si="6"/>
        <v>1.7006504614464204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113" t="s">
        <v>48</v>
      </c>
      <c r="C67" s="107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3.7972145045504072E-3</v>
      </c>
      <c r="H67" s="8">
        <f t="shared" si="5"/>
        <v>0.37972145045504074</v>
      </c>
      <c r="I67" s="8">
        <f t="shared" si="6"/>
        <v>0.37972145045504074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113" t="s">
        <v>20</v>
      </c>
      <c r="C68" s="107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113" t="s">
        <v>20</v>
      </c>
      <c r="C69" s="107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113" t="s">
        <v>49</v>
      </c>
      <c r="C70" s="107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113" t="s">
        <v>50</v>
      </c>
      <c r="C71" s="107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113" t="s">
        <v>21</v>
      </c>
      <c r="C72" s="107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113" t="s">
        <v>21</v>
      </c>
      <c r="C73" s="107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113" t="s">
        <v>51</v>
      </c>
      <c r="C74" s="107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113" t="s">
        <v>51</v>
      </c>
      <c r="C75" s="107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113" t="s">
        <v>22</v>
      </c>
      <c r="C76" s="107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113" t="s">
        <v>22</v>
      </c>
      <c r="C77" s="107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113" t="s">
        <v>52</v>
      </c>
      <c r="C78" s="107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113" t="s">
        <v>52</v>
      </c>
      <c r="C79" s="107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-6.2125549145772574</v>
      </c>
      <c r="N80" s="45">
        <f t="shared" ref="N80:U80" si="17">SUM(N39:N79)</f>
        <v>-5.8523332294914434</v>
      </c>
      <c r="O80" s="45">
        <f t="shared" si="17"/>
        <v>-5.3360180832214548</v>
      </c>
      <c r="P80" s="45">
        <f t="shared" si="17"/>
        <v>-4.0061689103698512</v>
      </c>
      <c r="Q80" s="45">
        <f t="shared" si="17"/>
        <v>-2.8807690628599274</v>
      </c>
      <c r="R80" s="45">
        <f t="shared" si="17"/>
        <v>-2.0433489389287698</v>
      </c>
      <c r="S80" s="45">
        <f t="shared" si="17"/>
        <v>7.0678547610172907E-2</v>
      </c>
      <c r="T80" s="45">
        <f t="shared" si="17"/>
        <v>0.57331642007548222</v>
      </c>
      <c r="U80" s="45">
        <f t="shared" si="17"/>
        <v>0.95569030981273273</v>
      </c>
      <c r="V80" s="26"/>
      <c r="W80" s="26"/>
      <c r="X80" s="26"/>
    </row>
    <row r="81" spans="1:24">
      <c r="A81" s="26"/>
      <c r="B81" s="100" t="s">
        <v>23</v>
      </c>
      <c r="C81" s="114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13" t="s">
        <v>37</v>
      </c>
      <c r="C82" s="107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13" t="s">
        <v>42</v>
      </c>
      <c r="C83" s="107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13" t="s">
        <v>42</v>
      </c>
      <c r="C84" s="107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13" t="s">
        <v>38</v>
      </c>
      <c r="C85" s="107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13" t="s">
        <v>38</v>
      </c>
      <c r="C86" s="107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13" t="s">
        <v>41</v>
      </c>
      <c r="C87" s="107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13" t="s">
        <v>41</v>
      </c>
      <c r="C88" s="107"/>
      <c r="D88" s="4">
        <f t="shared" si="31"/>
        <v>-7</v>
      </c>
      <c r="E88" s="75">
        <v>7</v>
      </c>
      <c r="F88" s="11">
        <f t="shared" si="18"/>
        <v>128</v>
      </c>
      <c r="G88" s="8">
        <f t="shared" si="19"/>
        <v>2.4475524475524476E-2</v>
      </c>
      <c r="H88" s="8">
        <f t="shared" si="20"/>
        <v>2.4475524475524475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13" t="s">
        <v>39</v>
      </c>
      <c r="C89" s="107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4.5454545454545456E-2</v>
      </c>
      <c r="H89" s="8">
        <f t="shared" si="20"/>
        <v>4.5454545454545459</v>
      </c>
      <c r="I89" s="8">
        <f t="shared" si="21"/>
        <v>97.55244755244756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13" t="s">
        <v>40</v>
      </c>
      <c r="C90" s="107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0.10139860139860139</v>
      </c>
      <c r="H90" s="8">
        <f t="shared" si="20"/>
        <v>10.13986013986014</v>
      </c>
      <c r="I90" s="8">
        <f t="shared" si="21"/>
        <v>93.006993006993014</v>
      </c>
      <c r="J90" s="28"/>
      <c r="K90" s="26"/>
      <c r="L90" s="26"/>
      <c r="M90" s="46">
        <f t="shared" si="22"/>
        <v>-6.3517241379310345</v>
      </c>
      <c r="N90" s="46">
        <f t="shared" si="23"/>
        <v>-6.0558620689655172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13" t="s">
        <v>47</v>
      </c>
      <c r="C91" s="107"/>
      <c r="D91" s="4">
        <f t="shared" si="31"/>
        <v>-5.5</v>
      </c>
      <c r="E91" s="75">
        <v>26</v>
      </c>
      <c r="F91" s="10">
        <f t="shared" si="18"/>
        <v>45.254833995939045</v>
      </c>
      <c r="G91" s="8">
        <f t="shared" si="19"/>
        <v>9.0909090909090912E-2</v>
      </c>
      <c r="H91" s="8">
        <f t="shared" si="20"/>
        <v>9.0909090909090917</v>
      </c>
      <c r="I91" s="8">
        <f t="shared" si="21"/>
        <v>82.867132867132867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-5.5673076923076925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13" t="s">
        <v>47</v>
      </c>
      <c r="C92" s="107"/>
      <c r="D92" s="4">
        <f t="shared" si="31"/>
        <v>-5</v>
      </c>
      <c r="E92" s="75">
        <v>32</v>
      </c>
      <c r="F92" s="11">
        <f t="shared" si="18"/>
        <v>32</v>
      </c>
      <c r="G92" s="8">
        <f t="shared" si="19"/>
        <v>0.11188811188811189</v>
      </c>
      <c r="H92" s="8">
        <f t="shared" si="20"/>
        <v>11.188811188811188</v>
      </c>
      <c r="I92" s="8">
        <f t="shared" si="21"/>
        <v>73.776223776223773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13" t="s">
        <v>17</v>
      </c>
      <c r="C93" s="107"/>
      <c r="D93" s="4">
        <f t="shared" si="31"/>
        <v>-4.5</v>
      </c>
      <c r="E93" s="75">
        <v>38</v>
      </c>
      <c r="F93" s="3">
        <f t="shared" si="18"/>
        <v>22.627416997969519</v>
      </c>
      <c r="G93" s="8">
        <f t="shared" si="19"/>
        <v>0.13286713286713286</v>
      </c>
      <c r="H93" s="8">
        <f t="shared" si="20"/>
        <v>13.286713286713287</v>
      </c>
      <c r="I93" s="8">
        <f t="shared" si="21"/>
        <v>62.58741258741258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-4.526315789473685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13" t="s">
        <v>17</v>
      </c>
      <c r="C94" s="107"/>
      <c r="D94" s="4">
        <f t="shared" si="31"/>
        <v>-4</v>
      </c>
      <c r="E94" s="75">
        <v>21</v>
      </c>
      <c r="F94" s="11">
        <f t="shared" si="18"/>
        <v>16</v>
      </c>
      <c r="G94" s="8">
        <f t="shared" si="19"/>
        <v>7.3426573426573424E-2</v>
      </c>
      <c r="H94" s="8">
        <f t="shared" si="20"/>
        <v>7.3426573426573425</v>
      </c>
      <c r="I94" s="8">
        <f t="shared" si="21"/>
        <v>49.300699300699293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13" t="s">
        <v>43</v>
      </c>
      <c r="C95" s="107"/>
      <c r="D95" s="4">
        <f t="shared" si="31"/>
        <v>-3.5</v>
      </c>
      <c r="E95" s="75">
        <v>9</v>
      </c>
      <c r="F95" s="3">
        <f t="shared" si="18"/>
        <v>11.313708498984759</v>
      </c>
      <c r="G95" s="8">
        <f t="shared" si="19"/>
        <v>3.1468531468531472E-2</v>
      </c>
      <c r="H95" s="8">
        <f t="shared" si="20"/>
        <v>3.1468531468531471</v>
      </c>
      <c r="I95" s="8">
        <f t="shared" si="21"/>
        <v>41.958041958041953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-3.6888888888888896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13" t="s">
        <v>43</v>
      </c>
      <c r="C96" s="107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1.3986013986013986E-2</v>
      </c>
      <c r="H96" s="8">
        <f t="shared" si="20"/>
        <v>1.3986013986013985</v>
      </c>
      <c r="I96" s="8">
        <f t="shared" si="21"/>
        <v>38.811188811188806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13" t="s">
        <v>16</v>
      </c>
      <c r="C97" s="107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1.3986013986013986E-2</v>
      </c>
      <c r="H97" s="8">
        <f t="shared" si="20"/>
        <v>1.3986013986013985</v>
      </c>
      <c r="I97" s="8">
        <f t="shared" si="21"/>
        <v>37.412587412587406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13" t="s">
        <v>16</v>
      </c>
      <c r="C98" s="107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1.048951048951049E-2</v>
      </c>
      <c r="H98" s="8">
        <f t="shared" si="20"/>
        <v>1.048951048951049</v>
      </c>
      <c r="I98" s="8">
        <f t="shared" si="21"/>
        <v>36.013986013986006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>
        <f t="shared" si="27"/>
        <v>-2.0166666666666693</v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13" t="s">
        <v>46</v>
      </c>
      <c r="C99" s="107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6.993006993006993E-3</v>
      </c>
      <c r="H99" s="8">
        <f t="shared" si="20"/>
        <v>0.69930069930069927</v>
      </c>
      <c r="I99" s="8">
        <f t="shared" si="21"/>
        <v>34.96503496503496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13" t="s">
        <v>46</v>
      </c>
      <c r="C100" s="107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3.4965034965034965E-3</v>
      </c>
      <c r="H100" s="8">
        <f t="shared" si="20"/>
        <v>0.34965034965034963</v>
      </c>
      <c r="I100" s="8">
        <f t="shared" si="21"/>
        <v>34.26573426573426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13" t="s">
        <v>45</v>
      </c>
      <c r="C101" s="107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6.993006993006993E-3</v>
      </c>
      <c r="H101" s="8">
        <f t="shared" si="20"/>
        <v>0.69930069930069927</v>
      </c>
      <c r="I101" s="8">
        <f t="shared" si="21"/>
        <v>33.916083916083913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13" t="s">
        <v>45</v>
      </c>
      <c r="C102" s="107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3.4965034965034965E-3</v>
      </c>
      <c r="H102" s="8">
        <f t="shared" si="20"/>
        <v>0.34965034965034963</v>
      </c>
      <c r="I102" s="8">
        <f t="shared" si="21"/>
        <v>33.216783216783213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13" t="s">
        <v>18</v>
      </c>
      <c r="C103" s="107"/>
      <c r="D103" s="4">
        <f t="shared" si="31"/>
        <v>0.5</v>
      </c>
      <c r="E103" s="75">
        <v>33</v>
      </c>
      <c r="F103" s="10">
        <f t="shared" si="18"/>
        <v>0.70710678118654746</v>
      </c>
      <c r="G103" s="8">
        <f t="shared" si="19"/>
        <v>0.11538461538461539</v>
      </c>
      <c r="H103" s="8">
        <f t="shared" si="20"/>
        <v>11.538461538461538</v>
      </c>
      <c r="I103" s="8">
        <f t="shared" si="21"/>
        <v>32.867132867132867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0.34090909090909094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13" t="s">
        <v>18</v>
      </c>
      <c r="C104" s="107"/>
      <c r="D104" s="4">
        <f t="shared" si="31"/>
        <v>1</v>
      </c>
      <c r="E104" s="75">
        <v>29</v>
      </c>
      <c r="F104" s="3">
        <f t="shared" si="18"/>
        <v>0.5</v>
      </c>
      <c r="G104" s="8">
        <f t="shared" si="19"/>
        <v>0.10139860139860139</v>
      </c>
      <c r="H104" s="8">
        <f t="shared" si="20"/>
        <v>10.13986013986014</v>
      </c>
      <c r="I104" s="8">
        <f t="shared" si="21"/>
        <v>21.32867132867133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0.76275862068965528</v>
      </c>
      <c r="U104" s="46" t="str">
        <f t="shared" si="30"/>
        <v/>
      </c>
      <c r="V104" s="26"/>
      <c r="W104" s="26"/>
      <c r="X104" s="26"/>
    </row>
    <row r="105" spans="1:24">
      <c r="A105" s="26"/>
      <c r="B105" s="113" t="s">
        <v>44</v>
      </c>
      <c r="C105" s="107"/>
      <c r="D105" s="4">
        <f t="shared" si="31"/>
        <v>1.5</v>
      </c>
      <c r="E105" s="75">
        <v>6</v>
      </c>
      <c r="F105" s="10">
        <f t="shared" si="18"/>
        <v>0.35355339059327379</v>
      </c>
      <c r="G105" s="8">
        <f t="shared" si="19"/>
        <v>2.097902097902098E-2</v>
      </c>
      <c r="H105" s="8">
        <f t="shared" si="20"/>
        <v>2.0979020979020979</v>
      </c>
      <c r="I105" s="8">
        <f t="shared" si="21"/>
        <v>11.18881118881119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1.2833333333333337</v>
      </c>
      <c r="V105" s="26"/>
      <c r="W105" s="26"/>
      <c r="X105" s="26"/>
    </row>
    <row r="106" spans="1:24">
      <c r="A106" s="26"/>
      <c r="B106" s="113" t="s">
        <v>44</v>
      </c>
      <c r="C106" s="107"/>
      <c r="D106" s="4">
        <f t="shared" si="31"/>
        <v>2</v>
      </c>
      <c r="E106" s="75">
        <v>6</v>
      </c>
      <c r="F106" s="13">
        <f t="shared" si="18"/>
        <v>0.25</v>
      </c>
      <c r="G106" s="8">
        <f t="shared" si="19"/>
        <v>2.097902097902098E-2</v>
      </c>
      <c r="H106" s="8">
        <f t="shared" si="20"/>
        <v>2.0979020979020979</v>
      </c>
      <c r="I106" s="8">
        <f t="shared" si="21"/>
        <v>9.0909090909090917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13" t="s">
        <v>19</v>
      </c>
      <c r="C107" s="107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3.4965034965034965E-3</v>
      </c>
      <c r="H107" s="8">
        <f t="shared" si="20"/>
        <v>0.34965034965034963</v>
      </c>
      <c r="I107" s="8">
        <f t="shared" si="21"/>
        <v>6.9930069930069934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13" t="s">
        <v>19</v>
      </c>
      <c r="C108" s="107"/>
      <c r="D108" s="4">
        <f t="shared" si="31"/>
        <v>3</v>
      </c>
      <c r="E108" s="75">
        <v>10</v>
      </c>
      <c r="F108" s="13">
        <f t="shared" si="18"/>
        <v>0.125</v>
      </c>
      <c r="G108" s="8">
        <f t="shared" si="19"/>
        <v>3.4965034965034968E-2</v>
      </c>
      <c r="H108" s="8">
        <f t="shared" si="20"/>
        <v>3.4965034965034967</v>
      </c>
      <c r="I108" s="8">
        <f t="shared" si="21"/>
        <v>6.6433566433566433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13" t="s">
        <v>48</v>
      </c>
      <c r="C109" s="107"/>
      <c r="D109" s="4">
        <f t="shared" si="31"/>
        <v>3.5</v>
      </c>
      <c r="E109" s="75">
        <v>7</v>
      </c>
      <c r="F109" s="13">
        <f t="shared" si="18"/>
        <v>8.8388347648318447E-2</v>
      </c>
      <c r="G109" s="8">
        <f t="shared" si="19"/>
        <v>2.4475524475524476E-2</v>
      </c>
      <c r="H109" s="8">
        <f t="shared" si="20"/>
        <v>2.4475524475524475</v>
      </c>
      <c r="I109" s="8">
        <f t="shared" si="21"/>
        <v>3.1468531468531467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13" t="s">
        <v>48</v>
      </c>
      <c r="C110" s="107"/>
      <c r="D110" s="4">
        <f t="shared" si="31"/>
        <v>4</v>
      </c>
      <c r="E110" s="75">
        <v>2</v>
      </c>
      <c r="F110" s="13">
        <f t="shared" si="18"/>
        <v>6.25E-2</v>
      </c>
      <c r="G110" s="8">
        <f t="shared" si="19"/>
        <v>6.993006993006993E-3</v>
      </c>
      <c r="H110" s="8">
        <f t="shared" si="20"/>
        <v>0.69930069930069927</v>
      </c>
      <c r="I110" s="8">
        <f t="shared" si="21"/>
        <v>0.69930069930069927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13" t="s">
        <v>20</v>
      </c>
      <c r="C111" s="107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13" t="s">
        <v>20</v>
      </c>
      <c r="C112" s="107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13" t="s">
        <v>49</v>
      </c>
      <c r="C113" s="107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13" t="s">
        <v>50</v>
      </c>
      <c r="C114" s="107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13" t="s">
        <v>21</v>
      </c>
      <c r="C115" s="107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13" t="s">
        <v>21</v>
      </c>
      <c r="C116" s="107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13" t="s">
        <v>51</v>
      </c>
      <c r="C117" s="107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13" t="s">
        <v>51</v>
      </c>
      <c r="C118" s="107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13" t="s">
        <v>22</v>
      </c>
      <c r="C119" s="107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13" t="s">
        <v>22</v>
      </c>
      <c r="C120" s="107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13" t="s">
        <v>52</v>
      </c>
      <c r="C121" s="107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13" t="s">
        <v>52</v>
      </c>
      <c r="C122" s="107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286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-6.3517241379310345</v>
      </c>
      <c r="N123" s="45">
        <f t="shared" ref="N123:U123" si="32">SUM(N82:N122)</f>
        <v>-6.0558620689655172</v>
      </c>
      <c r="O123" s="45">
        <f t="shared" si="32"/>
        <v>-5.5673076923076925</v>
      </c>
      <c r="P123" s="45">
        <f t="shared" si="32"/>
        <v>-4.526315789473685</v>
      </c>
      <c r="Q123" s="45">
        <f t="shared" si="32"/>
        <v>-3.6888888888888896</v>
      </c>
      <c r="R123" s="45">
        <f t="shared" si="32"/>
        <v>-2.0166666666666693</v>
      </c>
      <c r="S123" s="45">
        <f t="shared" si="32"/>
        <v>0.34090909090909094</v>
      </c>
      <c r="T123" s="45">
        <f t="shared" si="32"/>
        <v>0.76275862068965528</v>
      </c>
      <c r="U123" s="45">
        <f t="shared" si="32"/>
        <v>1.2833333333333337</v>
      </c>
      <c r="V123" s="26"/>
      <c r="W123" s="26"/>
      <c r="X123" s="26"/>
    </row>
    <row r="124" spans="1:24">
      <c r="A124" s="26"/>
      <c r="B124" s="101" t="s">
        <v>23</v>
      </c>
      <c r="C124" s="11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13" t="s">
        <v>37</v>
      </c>
      <c r="C125" s="107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113" t="s">
        <v>42</v>
      </c>
      <c r="C126" s="107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113" t="s">
        <v>42</v>
      </c>
      <c r="C127" s="107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113" t="s">
        <v>38</v>
      </c>
      <c r="C128" s="107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113" t="s">
        <v>38</v>
      </c>
      <c r="C129" s="107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113" t="s">
        <v>41</v>
      </c>
      <c r="C130" s="107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113" t="s">
        <v>41</v>
      </c>
      <c r="C131" s="107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113" t="s">
        <v>39</v>
      </c>
      <c r="C132" s="107"/>
      <c r="D132" s="4">
        <f t="shared" si="46"/>
        <v>-6.5</v>
      </c>
      <c r="E132" s="76">
        <v>11426</v>
      </c>
      <c r="F132" s="3">
        <f t="shared" si="33"/>
        <v>90.509667991878061</v>
      </c>
      <c r="G132" s="8">
        <f t="shared" si="34"/>
        <v>3.3037730557153887E-2</v>
      </c>
      <c r="H132" s="8">
        <f t="shared" si="35"/>
        <v>3.3037730557153888</v>
      </c>
      <c r="I132" s="8">
        <f t="shared" si="36"/>
        <v>100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113" t="s">
        <v>40</v>
      </c>
      <c r="C133" s="107"/>
      <c r="D133" s="4">
        <f t="shared" si="46"/>
        <v>-6</v>
      </c>
      <c r="E133" s="76">
        <v>23305</v>
      </c>
      <c r="F133" s="11">
        <f t="shared" si="33"/>
        <v>64</v>
      </c>
      <c r="G133" s="8">
        <f t="shared" si="34"/>
        <v>6.7385288870512108E-2</v>
      </c>
      <c r="H133" s="8">
        <f t="shared" si="35"/>
        <v>6.7385288870512108</v>
      </c>
      <c r="I133" s="8">
        <f t="shared" si="36"/>
        <v>96.696226944284618</v>
      </c>
      <c r="J133" s="28"/>
      <c r="K133" s="26"/>
      <c r="L133" s="26"/>
      <c r="M133" s="46">
        <f t="shared" si="37"/>
        <v>-6.0031388114138595</v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113" t="s">
        <v>47</v>
      </c>
      <c r="C134" s="107"/>
      <c r="D134" s="4">
        <f t="shared" si="46"/>
        <v>-5.5</v>
      </c>
      <c r="E134" s="76">
        <v>25060</v>
      </c>
      <c r="F134" s="10">
        <f t="shared" si="33"/>
        <v>45.254833995939045</v>
      </c>
      <c r="G134" s="8">
        <f t="shared" si="34"/>
        <v>7.245978713130373E-2</v>
      </c>
      <c r="H134" s="8">
        <f t="shared" si="35"/>
        <v>7.2459787131303726</v>
      </c>
      <c r="I134" s="8">
        <f t="shared" si="36"/>
        <v>89.957698057233401</v>
      </c>
      <c r="J134" s="28"/>
      <c r="K134" s="26"/>
      <c r="L134" s="26"/>
      <c r="M134" s="46" t="str">
        <f t="shared" si="37"/>
        <v/>
      </c>
      <c r="N134" s="46">
        <f t="shared" si="38"/>
        <v>-5.5888962490023939</v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113" t="s">
        <v>47</v>
      </c>
      <c r="C135" s="107"/>
      <c r="D135" s="4">
        <f t="shared" si="46"/>
        <v>-5</v>
      </c>
      <c r="E135" s="76">
        <v>29721</v>
      </c>
      <c r="F135" s="11">
        <f t="shared" si="33"/>
        <v>32</v>
      </c>
      <c r="G135" s="8">
        <f t="shared" si="34"/>
        <v>8.5936844905406151E-2</v>
      </c>
      <c r="H135" s="8">
        <f t="shared" si="35"/>
        <v>8.5936844905406158</v>
      </c>
      <c r="I135" s="8">
        <f t="shared" si="36"/>
        <v>82.711719344103031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>
        <f t="shared" si="39"/>
        <v>-5.0513147269607348</v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113" t="s">
        <v>17</v>
      </c>
      <c r="C136" s="107"/>
      <c r="D136" s="4">
        <f t="shared" si="46"/>
        <v>-4.5</v>
      </c>
      <c r="E136" s="76">
        <v>24607</v>
      </c>
      <c r="F136" s="3">
        <f t="shared" si="33"/>
        <v>22.627416997969519</v>
      </c>
      <c r="G136" s="8">
        <f t="shared" si="34"/>
        <v>7.1149959375099395E-2</v>
      </c>
      <c r="H136" s="8">
        <f t="shared" si="35"/>
        <v>7.1149959375099394</v>
      </c>
      <c r="I136" s="8">
        <f t="shared" si="36"/>
        <v>74.11803485356242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113" t="s">
        <v>17</v>
      </c>
      <c r="C137" s="107"/>
      <c r="D137" s="4">
        <f t="shared" si="46"/>
        <v>-4</v>
      </c>
      <c r="E137" s="76">
        <v>31696</v>
      </c>
      <c r="F137" s="11">
        <f t="shared" si="33"/>
        <v>16</v>
      </c>
      <c r="G137" s="8">
        <f t="shared" si="34"/>
        <v>9.1647462606296998E-2</v>
      </c>
      <c r="H137" s="8">
        <f t="shared" si="35"/>
        <v>9.1647462606297001</v>
      </c>
      <c r="I137" s="8">
        <f t="shared" si="36"/>
        <v>67.003038916052475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113" t="s">
        <v>43</v>
      </c>
      <c r="C138" s="107"/>
      <c r="D138" s="4">
        <f t="shared" si="46"/>
        <v>-3.5</v>
      </c>
      <c r="E138" s="76">
        <v>27584</v>
      </c>
      <c r="F138" s="3">
        <f t="shared" si="33"/>
        <v>11.313708498984759</v>
      </c>
      <c r="G138" s="8">
        <f t="shared" si="34"/>
        <v>7.9757811980442225E-2</v>
      </c>
      <c r="H138" s="8">
        <f t="shared" si="35"/>
        <v>7.9757811980442224</v>
      </c>
      <c r="I138" s="8">
        <f t="shared" si="36"/>
        <v>57.838292655422777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>
        <f t="shared" si="40"/>
        <v>-3.5086191270301623</v>
      </c>
      <c r="Q138" s="46" t="str">
        <f t="shared" si="41"/>
        <v/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113" t="s">
        <v>43</v>
      </c>
      <c r="C139" s="107"/>
      <c r="D139" s="4">
        <f t="shared" si="46"/>
        <v>-3</v>
      </c>
      <c r="E139" s="76">
        <v>20768</v>
      </c>
      <c r="F139" s="11">
        <f t="shared" si="33"/>
        <v>8</v>
      </c>
      <c r="G139" s="8">
        <f t="shared" si="34"/>
        <v>6.0049675145367749E-2</v>
      </c>
      <c r="H139" s="8">
        <f t="shared" si="35"/>
        <v>6.0049675145367747</v>
      </c>
      <c r="I139" s="8">
        <f t="shared" si="36"/>
        <v>49.862511457378552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113" t="s">
        <v>16</v>
      </c>
      <c r="C140" s="107"/>
      <c r="D140" s="4">
        <f t="shared" si="46"/>
        <v>-2.5</v>
      </c>
      <c r="E140" s="76">
        <v>13584</v>
      </c>
      <c r="F140" s="10">
        <f t="shared" si="33"/>
        <v>5.6568542494923806</v>
      </c>
      <c r="G140" s="8">
        <f t="shared" si="34"/>
        <v>3.9277483974127288E-2</v>
      </c>
      <c r="H140" s="8">
        <f t="shared" si="35"/>
        <v>3.9277483974127287</v>
      </c>
      <c r="I140" s="8">
        <f t="shared" si="36"/>
        <v>43.857543942841779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>
        <f t="shared" si="41"/>
        <v>-2.5089369846878675</v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113" t="s">
        <v>16</v>
      </c>
      <c r="C141" s="107"/>
      <c r="D141" s="4">
        <f t="shared" si="46"/>
        <v>-2</v>
      </c>
      <c r="E141" s="76">
        <v>18880</v>
      </c>
      <c r="F141" s="11">
        <f t="shared" si="33"/>
        <v>4</v>
      </c>
      <c r="G141" s="8">
        <f t="shared" si="34"/>
        <v>5.4590613768516136E-2</v>
      </c>
      <c r="H141" s="8">
        <f t="shared" si="35"/>
        <v>5.4590613768516132</v>
      </c>
      <c r="I141" s="8">
        <f t="shared" si="36"/>
        <v>39.929795545429052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>
        <f t="shared" si="42"/>
        <v>-2.0484759004237287</v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113" t="s">
        <v>46</v>
      </c>
      <c r="C142" s="107"/>
      <c r="D142" s="4">
        <f t="shared" si="46"/>
        <v>-1.5</v>
      </c>
      <c r="E142" s="76">
        <v>7168</v>
      </c>
      <c r="F142" s="10">
        <f t="shared" si="33"/>
        <v>2.8284271247461898</v>
      </c>
      <c r="G142" s="8">
        <f t="shared" si="34"/>
        <v>2.0725927939233245E-2</v>
      </c>
      <c r="H142" s="8">
        <f t="shared" si="35"/>
        <v>2.0725927939233246</v>
      </c>
      <c r="I142" s="8">
        <f t="shared" si="36"/>
        <v>34.470734168577437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113" t="s">
        <v>46</v>
      </c>
      <c r="C143" s="107"/>
      <c r="D143" s="4">
        <f t="shared" si="46"/>
        <v>-1</v>
      </c>
      <c r="E143" s="76">
        <v>11200</v>
      </c>
      <c r="F143" s="11">
        <f t="shared" si="33"/>
        <v>2</v>
      </c>
      <c r="G143" s="8">
        <f t="shared" si="34"/>
        <v>3.2384262405051947E-2</v>
      </c>
      <c r="H143" s="8">
        <f t="shared" si="35"/>
        <v>3.2384262405051949</v>
      </c>
      <c r="I143" s="8">
        <f t="shared" si="36"/>
        <v>32.398141374654109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113" t="s">
        <v>45</v>
      </c>
      <c r="C144" s="107"/>
      <c r="D144" s="4">
        <f t="shared" si="46"/>
        <v>-0.5</v>
      </c>
      <c r="E144" s="76">
        <v>16000</v>
      </c>
      <c r="F144" s="10">
        <f t="shared" si="33"/>
        <v>1.4142135623730951</v>
      </c>
      <c r="G144" s="8">
        <f t="shared" si="34"/>
        <v>4.6263232007217062E-2</v>
      </c>
      <c r="H144" s="8">
        <f t="shared" si="35"/>
        <v>4.6263232007217061</v>
      </c>
      <c r="I144" s="8">
        <f t="shared" si="36"/>
        <v>29.159715134148914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>
        <f t="shared" si="43"/>
        <v>-0.5504296875000001</v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113" t="s">
        <v>45</v>
      </c>
      <c r="C145" s="107"/>
      <c r="D145" s="4">
        <f t="shared" si="46"/>
        <v>0</v>
      </c>
      <c r="E145" s="76">
        <v>16656</v>
      </c>
      <c r="F145" s="11">
        <f t="shared" si="33"/>
        <v>1</v>
      </c>
      <c r="G145" s="8">
        <f t="shared" si="34"/>
        <v>4.8160024519512963E-2</v>
      </c>
      <c r="H145" s="8">
        <f t="shared" si="35"/>
        <v>4.8160024519512961</v>
      </c>
      <c r="I145" s="8">
        <f t="shared" si="36"/>
        <v>24.533391933427207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113" t="s">
        <v>18</v>
      </c>
      <c r="C146" s="107"/>
      <c r="D146" s="4">
        <f t="shared" si="46"/>
        <v>0.5</v>
      </c>
      <c r="E146" s="76">
        <v>23328</v>
      </c>
      <c r="F146" s="10">
        <f t="shared" si="33"/>
        <v>0.70710678118654746</v>
      </c>
      <c r="G146" s="8">
        <f t="shared" si="34"/>
        <v>6.7451792266522481E-2</v>
      </c>
      <c r="H146" s="8">
        <f t="shared" si="35"/>
        <v>6.7451792266522483</v>
      </c>
      <c r="I146" s="8">
        <f t="shared" si="36"/>
        <v>19.717389481475912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>
        <f t="shared" si="44"/>
        <v>0.27555898491083675</v>
      </c>
      <c r="U146" s="46" t="str">
        <f t="shared" si="45"/>
        <v/>
      </c>
      <c r="V146" s="26"/>
      <c r="W146" s="26"/>
      <c r="X146" s="26"/>
    </row>
    <row r="147" spans="1:24">
      <c r="A147" s="26"/>
      <c r="B147" s="113" t="s">
        <v>18</v>
      </c>
      <c r="C147" s="107"/>
      <c r="D147" s="4">
        <f t="shared" si="46"/>
        <v>1</v>
      </c>
      <c r="E147" s="76">
        <v>19200</v>
      </c>
      <c r="F147" s="3">
        <f t="shared" si="33"/>
        <v>0.5</v>
      </c>
      <c r="G147" s="8">
        <f t="shared" si="34"/>
        <v>5.5515878408660478E-2</v>
      </c>
      <c r="H147" s="8">
        <f t="shared" si="35"/>
        <v>5.5515878408660475</v>
      </c>
      <c r="I147" s="8">
        <f t="shared" si="36"/>
        <v>12.972210254823665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>
        <f t="shared" si="45"/>
        <v>0.76769010416666672</v>
      </c>
      <c r="V147" s="26"/>
      <c r="W147" s="26"/>
      <c r="X147" s="26"/>
    </row>
    <row r="148" spans="1:24">
      <c r="A148" s="26"/>
      <c r="B148" s="113" t="s">
        <v>44</v>
      </c>
      <c r="C148" s="107"/>
      <c r="D148" s="4">
        <f t="shared" si="46"/>
        <v>1.5</v>
      </c>
      <c r="E148" s="76">
        <v>12528</v>
      </c>
      <c r="F148" s="10">
        <f t="shared" si="33"/>
        <v>0.35355339059327379</v>
      </c>
      <c r="G148" s="8">
        <f t="shared" si="34"/>
        <v>3.622411066165096E-2</v>
      </c>
      <c r="H148" s="8">
        <f t="shared" si="35"/>
        <v>3.6224110661650961</v>
      </c>
      <c r="I148" s="8">
        <f t="shared" si="36"/>
        <v>7.4206224139576173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113" t="s">
        <v>44</v>
      </c>
      <c r="C149" s="107"/>
      <c r="D149" s="4">
        <f t="shared" si="46"/>
        <v>2</v>
      </c>
      <c r="E149" s="76">
        <v>6800</v>
      </c>
      <c r="F149" s="13">
        <f t="shared" si="33"/>
        <v>0.25</v>
      </c>
      <c r="G149" s="8">
        <f t="shared" si="34"/>
        <v>1.9661873603067252E-2</v>
      </c>
      <c r="H149" s="8">
        <f t="shared" si="35"/>
        <v>1.9661873603067253</v>
      </c>
      <c r="I149" s="8">
        <f t="shared" si="36"/>
        <v>3.7982113477925212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113" t="s">
        <v>19</v>
      </c>
      <c r="C150" s="107"/>
      <c r="D150" s="4">
        <f t="shared" si="46"/>
        <v>2.5</v>
      </c>
      <c r="E150" s="76">
        <v>4128</v>
      </c>
      <c r="F150" s="13">
        <f t="shared" si="33"/>
        <v>0.17677669529663687</v>
      </c>
      <c r="G150" s="8">
        <f t="shared" si="34"/>
        <v>1.1935913857862003E-2</v>
      </c>
      <c r="H150" s="8">
        <f t="shared" si="35"/>
        <v>1.1935913857862004</v>
      </c>
      <c r="I150" s="8">
        <f t="shared" si="36"/>
        <v>1.8320239874857958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113" t="s">
        <v>19</v>
      </c>
      <c r="C151" s="107"/>
      <c r="D151" s="4">
        <f t="shared" si="46"/>
        <v>3</v>
      </c>
      <c r="E151" s="76">
        <v>1328</v>
      </c>
      <c r="F151" s="13">
        <f t="shared" si="33"/>
        <v>0.125</v>
      </c>
      <c r="G151" s="8">
        <f t="shared" si="34"/>
        <v>3.8398482565990162E-3</v>
      </c>
      <c r="H151" s="8">
        <f t="shared" si="35"/>
        <v>0.38398482565990161</v>
      </c>
      <c r="I151" s="8">
        <f t="shared" si="36"/>
        <v>0.63843260169959548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113" t="s">
        <v>48</v>
      </c>
      <c r="C152" s="107"/>
      <c r="D152" s="4">
        <f t="shared" si="46"/>
        <v>3.5</v>
      </c>
      <c r="E152" s="76">
        <v>672</v>
      </c>
      <c r="F152" s="13">
        <f t="shared" si="33"/>
        <v>8.8388347648318447E-2</v>
      </c>
      <c r="G152" s="8">
        <f t="shared" si="34"/>
        <v>1.9430557443031167E-3</v>
      </c>
      <c r="H152" s="8">
        <f t="shared" si="35"/>
        <v>0.19430557443031168</v>
      </c>
      <c r="I152" s="8">
        <f t="shared" si="36"/>
        <v>0.25444777603969387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113" t="s">
        <v>48</v>
      </c>
      <c r="C153" s="107"/>
      <c r="D153" s="4">
        <f t="shared" si="46"/>
        <v>4</v>
      </c>
      <c r="E153" s="76">
        <v>208</v>
      </c>
      <c r="F153" s="13">
        <f t="shared" si="33"/>
        <v>6.25E-2</v>
      </c>
      <c r="G153" s="8">
        <f t="shared" si="34"/>
        <v>6.0142201609382181E-4</v>
      </c>
      <c r="H153" s="8">
        <f t="shared" si="35"/>
        <v>6.0142201609382183E-2</v>
      </c>
      <c r="I153" s="8">
        <f t="shared" si="36"/>
        <v>6.0142201609382183E-2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113" t="s">
        <v>20</v>
      </c>
      <c r="C154" s="107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113" t="s">
        <v>20</v>
      </c>
      <c r="C155" s="107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113" t="s">
        <v>49</v>
      </c>
      <c r="C156" s="107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113" t="s">
        <v>50</v>
      </c>
      <c r="C157" s="107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113" t="s">
        <v>21</v>
      </c>
      <c r="C158" s="107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113" t="s">
        <v>21</v>
      </c>
      <c r="C159" s="107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113" t="s">
        <v>51</v>
      </c>
      <c r="C160" s="107"/>
      <c r="D160" s="4">
        <f t="shared" si="46"/>
        <v>7.5</v>
      </c>
      <c r="E160" s="76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113" t="s">
        <v>51</v>
      </c>
      <c r="C161" s="107"/>
      <c r="D161" s="4">
        <f t="shared" si="46"/>
        <v>8</v>
      </c>
      <c r="E161" s="76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113" t="s">
        <v>22</v>
      </c>
      <c r="C162" s="107"/>
      <c r="D162" s="4">
        <f t="shared" si="46"/>
        <v>8.5</v>
      </c>
      <c r="E162" s="76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113" t="s">
        <v>22</v>
      </c>
      <c r="C163" s="107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113" t="s">
        <v>52</v>
      </c>
      <c r="C164" s="107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113" t="s">
        <v>52</v>
      </c>
      <c r="C165" s="107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-6.0031388114138595</v>
      </c>
      <c r="N166" s="45">
        <f t="shared" ref="N166:U166" si="47">SUM(N125:N165)</f>
        <v>-5.5888962490023939</v>
      </c>
      <c r="O166" s="45">
        <f t="shared" si="47"/>
        <v>-5.0513147269607348</v>
      </c>
      <c r="P166" s="45">
        <f t="shared" si="47"/>
        <v>-3.5086191270301623</v>
      </c>
      <c r="Q166" s="45">
        <f t="shared" si="47"/>
        <v>-2.5089369846878675</v>
      </c>
      <c r="R166" s="45">
        <f t="shared" si="47"/>
        <v>-2.0484759004237287</v>
      </c>
      <c r="S166" s="45">
        <f t="shared" si="47"/>
        <v>-0.5504296875000001</v>
      </c>
      <c r="T166" s="45">
        <f t="shared" si="47"/>
        <v>0.27555898491083675</v>
      </c>
      <c r="U166" s="45">
        <f t="shared" si="47"/>
        <v>0.76769010416666672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345847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0</v>
      </c>
      <c r="G173" s="39">
        <f t="shared" si="49"/>
        <v>0</v>
      </c>
      <c r="H173" s="39">
        <f t="shared" si="50"/>
        <v>0</v>
      </c>
      <c r="I173" s="40">
        <f t="shared" si="51"/>
        <v>0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0</v>
      </c>
      <c r="G174" s="39">
        <f t="shared" si="49"/>
        <v>0</v>
      </c>
      <c r="H174" s="39">
        <f t="shared" si="50"/>
        <v>0</v>
      </c>
      <c r="I174" s="40">
        <f t="shared" si="51"/>
        <v>0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-8.8723776223776224E-2</v>
      </c>
      <c r="G175" s="39">
        <f t="shared" si="49"/>
        <v>0.22387220044974951</v>
      </c>
      <c r="H175" s="39">
        <f t="shared" si="50"/>
        <v>-0.95752306991407921</v>
      </c>
      <c r="I175" s="40">
        <f t="shared" si="51"/>
        <v>4.0954188486813914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-0.26491143153948526</v>
      </c>
      <c r="G176" s="39">
        <f t="shared" si="49"/>
        <v>0.5599034643349633</v>
      </c>
      <c r="H176" s="39">
        <f t="shared" si="50"/>
        <v>-2.1148095778500169</v>
      </c>
      <c r="I176" s="40">
        <f t="shared" si="51"/>
        <v>7.9878404679606243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-0.52744965709097968</v>
      </c>
      <c r="G177" s="39">
        <f t="shared" si="49"/>
        <v>0.90631576438843042</v>
      </c>
      <c r="H177" s="39">
        <f t="shared" si="50"/>
        <v>-2.9700844822046086</v>
      </c>
      <c r="I177" s="40">
        <f t="shared" si="51"/>
        <v>9.7332543226644415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-0.46968552436613453</v>
      </c>
      <c r="G178" s="39">
        <f t="shared" si="49"/>
        <v>0.62997216924595612</v>
      </c>
      <c r="H178" s="39">
        <f t="shared" si="50"/>
        <v>-1.7494936890028983</v>
      </c>
      <c r="I178" s="40">
        <f t="shared" si="51"/>
        <v>4.8585133078569189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-0.51929051158298489</v>
      </c>
      <c r="G179" s="39">
        <f t="shared" si="49"/>
        <v>0.5128779949390555</v>
      </c>
      <c r="H179" s="39">
        <f t="shared" si="50"/>
        <v>-1.1678728359378614</v>
      </c>
      <c r="I179" s="40">
        <f t="shared" si="51"/>
        <v>2.6593594858434439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-0.48454059407530159</v>
      </c>
      <c r="G180" s="39">
        <f t="shared" si="49"/>
        <v>0.3221504353796022</v>
      </c>
      <c r="H180" s="39">
        <f t="shared" si="50"/>
        <v>-0.57249250461050871</v>
      </c>
      <c r="I180" s="40">
        <f t="shared" si="51"/>
        <v>1.0173745922429556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-0.35078232656984965</v>
      </c>
      <c r="G181" s="39">
        <f t="shared" si="49"/>
        <v>0.13461591291422667</v>
      </c>
      <c r="H181" s="39">
        <f t="shared" si="50"/>
        <v>-0.17191755026581015</v>
      </c>
      <c r="I181" s="40">
        <f t="shared" si="51"/>
        <v>0.21955535158929806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-0.20854939396682567</v>
      </c>
      <c r="G182" s="39">
        <f t="shared" si="49"/>
        <v>3.3583649942615354E-2</v>
      </c>
      <c r="H182" s="39">
        <f t="shared" si="50"/>
        <v>-2.6097746566922944E-2</v>
      </c>
      <c r="I182" s="40">
        <f t="shared" si="51"/>
        <v>2.0280475083414878E-2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-0.1203079948384953</v>
      </c>
      <c r="G183" s="39">
        <f t="shared" si="49"/>
        <v>2.8423275007706307E-3</v>
      </c>
      <c r="H183" s="39">
        <f t="shared" si="50"/>
        <v>-7.8759982659504582E-4</v>
      </c>
      <c r="I183" s="40">
        <f t="shared" si="51"/>
        <v>2.1824138375481459E-4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-7.323730969519425E-2</v>
      </c>
      <c r="G184" s="39">
        <f t="shared" si="49"/>
        <v>1.3232208461178704E-3</v>
      </c>
      <c r="H184" s="39">
        <f t="shared" si="50"/>
        <v>2.9495017413729441E-4</v>
      </c>
      <c r="I184" s="40">
        <f t="shared" si="51"/>
        <v>6.574534060497325E-5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-7.3215139790279937E-2</v>
      </c>
      <c r="G185" s="39">
        <f t="shared" si="49"/>
        <v>1.7005080188357079E-2</v>
      </c>
      <c r="H185" s="39">
        <f t="shared" si="50"/>
        <v>1.2293027054454094E-2</v>
      </c>
      <c r="I185" s="40">
        <f t="shared" si="51"/>
        <v>8.8866687182696785E-3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-2.4254068065710208E-2</v>
      </c>
      <c r="G186" s="39">
        <f t="shared" si="49"/>
        <v>2.0726726337523021E-2</v>
      </c>
      <c r="H186" s="39">
        <f t="shared" si="50"/>
        <v>2.5346780170928163E-2</v>
      </c>
      <c r="I186" s="40">
        <f t="shared" si="51"/>
        <v>3.0996658834167596E-2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-2.2425478688472153E-2</v>
      </c>
      <c r="G187" s="39">
        <f t="shared" si="49"/>
        <v>5.3254151499541498E-2</v>
      </c>
      <c r="H187" s="39">
        <f t="shared" si="50"/>
        <v>9.1751748564334226E-2</v>
      </c>
      <c r="I187" s="40">
        <f t="shared" si="51"/>
        <v>0.15807938212451458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-1.997108962508402E-2</v>
      </c>
      <c r="G188" s="39">
        <f t="shared" si="49"/>
        <v>0.13157749176405178</v>
      </c>
      <c r="H188" s="39">
        <f t="shared" si="50"/>
        <v>0.2924840288059305</v>
      </c>
      <c r="I188" s="40">
        <f t="shared" si="51"/>
        <v>0.65016368650614909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-6.4570660020020574E-3</v>
      </c>
      <c r="G189" s="39">
        <f t="shared" si="49"/>
        <v>0.19149596385001524</v>
      </c>
      <c r="H189" s="39">
        <f t="shared" si="50"/>
        <v>0.52142497466906312</v>
      </c>
      <c r="I189" s="40">
        <f t="shared" si="51"/>
        <v>1.4197897373000503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2.2854550956392234E-2</v>
      </c>
      <c r="G190" s="39">
        <f t="shared" si="49"/>
        <v>0.94957049128283566</v>
      </c>
      <c r="H190" s="39">
        <f t="shared" si="50"/>
        <v>3.0603737844757983</v>
      </c>
      <c r="I190" s="40">
        <f t="shared" si="51"/>
        <v>9.8632884937839052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5.8842929927723206E-2</v>
      </c>
      <c r="G191" s="39">
        <f t="shared" si="49"/>
        <v>1.0874179971240947</v>
      </c>
      <c r="H191" s="39">
        <f t="shared" si="50"/>
        <v>4.0483519521039986</v>
      </c>
      <c r="I191" s="40">
        <f t="shared" si="51"/>
        <v>15.071622477693781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3.5751957275419965E-2</v>
      </c>
      <c r="G192" s="39">
        <f t="shared" si="49"/>
        <v>0.51004919263668225</v>
      </c>
      <c r="H192" s="39">
        <f t="shared" si="50"/>
        <v>2.1538883728428546</v>
      </c>
      <c r="I192" s="40">
        <f t="shared" si="51"/>
        <v>9.0956621236576591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3.5560782759327197E-2</v>
      </c>
      <c r="G193" s="39">
        <f t="shared" si="49"/>
        <v>0.4532641325254681</v>
      </c>
      <c r="H193" s="39">
        <f t="shared" si="50"/>
        <v>2.1407226264819554</v>
      </c>
      <c r="I193" s="40">
        <f t="shared" si="51"/>
        <v>10.110425764329161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1.7361469523661188E-2</v>
      </c>
      <c r="G194" s="39">
        <f t="shared" si="49"/>
        <v>0.21048828007890447</v>
      </c>
      <c r="H194" s="39">
        <f t="shared" si="50"/>
        <v>1.0993599136912831</v>
      </c>
      <c r="I194" s="40">
        <f t="shared" si="51"/>
        <v>5.7418504221624493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5.3356714429746724E-2</v>
      </c>
      <c r="G195" s="39">
        <f t="shared" si="49"/>
        <v>0.63546141704220815</v>
      </c>
      <c r="H195" s="39">
        <f t="shared" si="50"/>
        <v>3.6366841834213792</v>
      </c>
      <c r="I195" s="40">
        <f t="shared" si="51"/>
        <v>20.812391587054886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4.2930192857219836E-2</v>
      </c>
      <c r="G196" s="39">
        <f t="shared" si="49"/>
        <v>0.51152347665308606</v>
      </c>
      <c r="H196" s="39">
        <f t="shared" si="50"/>
        <v>3.183161084854349</v>
      </c>
      <c r="I196" s="40">
        <f t="shared" si="51"/>
        <v>19.808503332884094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1.4239554392064027E-2</v>
      </c>
      <c r="G197" s="39">
        <f t="shared" si="49"/>
        <v>0.17162432754102519</v>
      </c>
      <c r="H197" s="39">
        <f t="shared" si="50"/>
        <v>1.1538137425394817</v>
      </c>
      <c r="I197" s="40">
        <f t="shared" si="51"/>
        <v>7.7569781134596667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7.8511457620166336</v>
      </c>
      <c r="F200" s="74">
        <f>SUM(F169:F199)</f>
        <v>-2.9729032099990214</v>
      </c>
      <c r="G200" s="74">
        <f>SQRT(SUM(G169:G199))</f>
        <v>2.8759200038362125</v>
      </c>
      <c r="H200" s="74">
        <f>(SUM(H169:H199))/(($G$200)^3)</f>
        <v>0.49140797722470725</v>
      </c>
      <c r="I200" s="74">
        <f>(SUM(I169:I199))/(($G$200)^4)</f>
        <v>1.916741094398712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-0.17744755244755245</v>
      </c>
      <c r="G210" s="39">
        <f t="shared" si="55"/>
        <v>0.43340321623947964</v>
      </c>
      <c r="H210" s="39">
        <f t="shared" si="56"/>
        <v>-1.8237789186860625</v>
      </c>
      <c r="I210" s="40">
        <f t="shared" si="57"/>
        <v>7.6745382120233421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-0.30681818181818182</v>
      </c>
      <c r="G211" s="39">
        <f t="shared" si="55"/>
        <v>0.62498068920907479</v>
      </c>
      <c r="H211" s="39">
        <f t="shared" si="56"/>
        <v>-2.3174546185532305</v>
      </c>
      <c r="I211" s="40">
        <f t="shared" si="57"/>
        <v>8.5932189614535019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-0.63374125874125875</v>
      </c>
      <c r="G212" s="39">
        <f t="shared" si="55"/>
        <v>1.0435470731894156</v>
      </c>
      <c r="H212" s="39">
        <f t="shared" si="56"/>
        <v>-3.3477427959835286</v>
      </c>
      <c r="I212" s="40">
        <f t="shared" si="57"/>
        <v>10.739699354247859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-0.52272727272727271</v>
      </c>
      <c r="G213" s="39">
        <f t="shared" si="55"/>
        <v>0.66668102241052063</v>
      </c>
      <c r="H213" s="39">
        <f t="shared" si="56"/>
        <v>-1.8054001813180014</v>
      </c>
      <c r="I213" s="40">
        <f t="shared" si="57"/>
        <v>4.8890994420657083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-0.58741258741258739</v>
      </c>
      <c r="G214" s="39">
        <f t="shared" si="55"/>
        <v>0.54550481549356833</v>
      </c>
      <c r="H214" s="39">
        <f t="shared" si="56"/>
        <v>-1.2044975209237361</v>
      </c>
      <c r="I214" s="40">
        <f t="shared" si="57"/>
        <v>2.6595810645571318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-0.63111888111888115</v>
      </c>
      <c r="G215" s="39">
        <f t="shared" si="55"/>
        <v>0.38762754740003047</v>
      </c>
      <c r="H215" s="39">
        <f t="shared" si="56"/>
        <v>-0.66208411505215026</v>
      </c>
      <c r="I215" s="40">
        <f t="shared" si="57"/>
        <v>1.1308674482621524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-0.31206293706293703</v>
      </c>
      <c r="G216" s="39">
        <f t="shared" si="55"/>
        <v>0.10715619867198196</v>
      </c>
      <c r="H216" s="39">
        <f t="shared" si="56"/>
        <v>-0.12944918406003425</v>
      </c>
      <c r="I216" s="40">
        <f t="shared" si="57"/>
        <v>0.15638004577881767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-0.11800699300699302</v>
      </c>
      <c r="G217" s="39">
        <f t="shared" si="55"/>
        <v>1.577591164031825E-2</v>
      </c>
      <c r="H217" s="39">
        <f t="shared" si="56"/>
        <v>-1.1170007367707862E-2</v>
      </c>
      <c r="I217" s="40">
        <f t="shared" si="57"/>
        <v>7.9088338879749823E-3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-4.5454545454545456E-2</v>
      </c>
      <c r="G218" s="39">
        <f t="shared" si="55"/>
        <v>6.0533505322982021E-4</v>
      </c>
      <c r="H218" s="39">
        <f t="shared" si="56"/>
        <v>-1.2593508974536514E-4</v>
      </c>
      <c r="I218" s="40">
        <f t="shared" si="57"/>
        <v>2.6199782656815572E-5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-3.8461538461538464E-2</v>
      </c>
      <c r="G219" s="39">
        <f t="shared" si="55"/>
        <v>1.1921608148807463E-3</v>
      </c>
      <c r="H219" s="39">
        <f t="shared" si="56"/>
        <v>3.4806093721168545E-4</v>
      </c>
      <c r="I219" s="40">
        <f t="shared" si="57"/>
        <v>1.0161918971040443E-4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-2.3601398601398604E-2</v>
      </c>
      <c r="G220" s="39">
        <f t="shared" si="55"/>
        <v>6.5789951771539996E-3</v>
      </c>
      <c r="H220" s="39">
        <f t="shared" si="56"/>
        <v>5.2102881385502776E-3</v>
      </c>
      <c r="I220" s="40">
        <f t="shared" si="57"/>
        <v>4.1263295922434858E-3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-1.2237762237762238E-2</v>
      </c>
      <c r="G221" s="39">
        <f t="shared" si="55"/>
        <v>1.1672416658601787E-2</v>
      </c>
      <c r="H221" s="39">
        <f t="shared" si="56"/>
        <v>1.5080272571165588E-2</v>
      </c>
      <c r="I221" s="40">
        <f t="shared" si="57"/>
        <v>1.9483079423236647E-2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-4.370629370629371E-3</v>
      </c>
      <c r="G222" s="39">
        <f t="shared" si="55"/>
        <v>1.1227670014468871E-2</v>
      </c>
      <c r="H222" s="39">
        <f t="shared" si="56"/>
        <v>2.011951357487865E-2</v>
      </c>
      <c r="I222" s="40">
        <f t="shared" si="57"/>
        <v>3.6053324150787776E-2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-5.244755244755245E-3</v>
      </c>
      <c r="G223" s="39">
        <f t="shared" si="55"/>
        <v>3.6734766895777191E-2</v>
      </c>
      <c r="H223" s="39">
        <f t="shared" si="56"/>
        <v>8.4194544406230573E-2</v>
      </c>
      <c r="I223" s="40">
        <f t="shared" si="57"/>
        <v>0.19297036314085356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-8.7412587412587413E-4</v>
      </c>
      <c r="G224" s="39">
        <f t="shared" si="55"/>
        <v>2.7255348629560066E-2</v>
      </c>
      <c r="H224" s="39">
        <f t="shared" si="56"/>
        <v>7.6095789792670315E-2</v>
      </c>
      <c r="I224" s="40">
        <f t="shared" si="57"/>
        <v>0.21245625227079448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2.8846153846153848E-2</v>
      </c>
      <c r="G225" s="39">
        <f t="shared" si="55"/>
        <v>1.2504216634629486</v>
      </c>
      <c r="H225" s="39">
        <f t="shared" si="56"/>
        <v>4.1163356508754045</v>
      </c>
      <c r="I225" s="40">
        <f t="shared" si="57"/>
        <v>13.550804249297876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7.6048951048951041E-2</v>
      </c>
      <c r="G226" s="39">
        <f t="shared" si="55"/>
        <v>1.4580049928920893</v>
      </c>
      <c r="H226" s="39">
        <f t="shared" si="56"/>
        <v>5.5286937580121354</v>
      </c>
      <c r="I226" s="40">
        <f t="shared" si="57"/>
        <v>20.964574757217338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2.6223776223776224E-2</v>
      </c>
      <c r="G227" s="39">
        <f t="shared" si="55"/>
        <v>0.38645252798450996</v>
      </c>
      <c r="H227" s="39">
        <f t="shared" si="56"/>
        <v>1.6586380353181325</v>
      </c>
      <c r="I227" s="40">
        <f t="shared" si="57"/>
        <v>7.1188048543811453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3.6713286713286712E-2</v>
      </c>
      <c r="G228" s="39">
        <f t="shared" si="55"/>
        <v>0.48173836103258072</v>
      </c>
      <c r="H228" s="39">
        <f t="shared" si="56"/>
        <v>2.3084700132697615</v>
      </c>
      <c r="I228" s="40">
        <f t="shared" si="57"/>
        <v>11.062091444707022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7.8671328671328679E-3</v>
      </c>
      <c r="G229" s="39">
        <f t="shared" si="55"/>
        <v>9.7918950761693671E-2</v>
      </c>
      <c r="H229" s="39">
        <f t="shared" si="56"/>
        <v>0.51818297894343834</v>
      </c>
      <c r="I229" s="40">
        <f t="shared" si="57"/>
        <v>2.7422025826255032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9.6153846153846159E-2</v>
      </c>
      <c r="G230" s="39">
        <f t="shared" si="55"/>
        <v>1.1729642643287566</v>
      </c>
      <c r="H230" s="39">
        <f t="shared" si="56"/>
        <v>6.7937598037083395</v>
      </c>
      <c r="I230" s="40">
        <f t="shared" si="57"/>
        <v>39.349171730219808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7.9545454545454544E-2</v>
      </c>
      <c r="G231" s="39">
        <f t="shared" si="55"/>
        <v>0.96895507696616545</v>
      </c>
      <c r="H231" s="39">
        <f t="shared" si="56"/>
        <v>6.0966246888133373</v>
      </c>
      <c r="I231" s="40">
        <f t="shared" si="57"/>
        <v>38.359706739579025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2.6223776223776224E-2</v>
      </c>
      <c r="G232" s="39">
        <f t="shared" si="55"/>
        <v>0.32259226603998958</v>
      </c>
      <c r="H232" s="39">
        <f t="shared" si="56"/>
        <v>2.1910331356037753</v>
      </c>
      <c r="I232" s="40">
        <f t="shared" si="57"/>
        <v>14.881405125560606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8.2360811332300603</v>
      </c>
      <c r="F235" s="62">
        <f>SUM(F204:F234)</f>
        <v>-3.0419580419580412</v>
      </c>
      <c r="G235" s="62">
        <f>SQRT(SUM(G204:G234))</f>
        <v>3.1715912837197036</v>
      </c>
      <c r="H235" s="62">
        <f>(SUM(H204:H234))/(($G$235)^3)</f>
        <v>0.56769200784014962</v>
      </c>
      <c r="I235" s="62">
        <f>(SUM(I204:I234))/(($G$235)^4)</f>
        <v>1.8218941484862019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-0.22300468126078873</v>
      </c>
      <c r="G246" s="39">
        <f t="shared" si="61"/>
        <v>0.48872325956153972</v>
      </c>
      <c r="H246" s="39">
        <f t="shared" si="62"/>
        <v>-1.8797037574521938</v>
      </c>
      <c r="I246" s="40">
        <f t="shared" si="63"/>
        <v>7.2296256555290608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-0.42115805544070067</v>
      </c>
      <c r="G247" s="39">
        <f t="shared" si="61"/>
        <v>0.7544949310847765</v>
      </c>
      <c r="H247" s="39">
        <f t="shared" si="62"/>
        <v>-2.5246544374099229</v>
      </c>
      <c r="I247" s="40">
        <f t="shared" si="63"/>
        <v>8.447876540627723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-0.41664377600499647</v>
      </c>
      <c r="G248" s="39">
        <f t="shared" si="61"/>
        <v>0.58696623397904146</v>
      </c>
      <c r="H248" s="39">
        <f t="shared" si="62"/>
        <v>-1.6705948988752013</v>
      </c>
      <c r="I248" s="40">
        <f t="shared" si="63"/>
        <v>4.7547663810717555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-0.45116843575338228</v>
      </c>
      <c r="G249" s="39">
        <f t="shared" si="61"/>
        <v>0.47303312662216579</v>
      </c>
      <c r="H249" s="39">
        <f t="shared" si="62"/>
        <v>-1.1098074372654041</v>
      </c>
      <c r="I249" s="40">
        <f t="shared" si="63"/>
        <v>2.6037765190034978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-0.33796230703172214</v>
      </c>
      <c r="G250" s="39">
        <f t="shared" si="61"/>
        <v>0.24249868551067683</v>
      </c>
      <c r="H250" s="39">
        <f t="shared" si="62"/>
        <v>-0.44768934157870383</v>
      </c>
      <c r="I250" s="40">
        <f t="shared" si="63"/>
        <v>0.8265024040897283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-0.38950171607676226</v>
      </c>
      <c r="G251" s="39">
        <f t="shared" si="61"/>
        <v>0.16607658387734547</v>
      </c>
      <c r="H251" s="39">
        <f t="shared" si="62"/>
        <v>-0.22356426275606447</v>
      </c>
      <c r="I251" s="40">
        <f t="shared" si="63"/>
        <v>0.30095139492136769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-0.29909179492665833</v>
      </c>
      <c r="G252" s="39">
        <f t="shared" si="61"/>
        <v>5.7104405409499903E-2</v>
      </c>
      <c r="H252" s="39">
        <f t="shared" si="62"/>
        <v>-4.8318985258309709E-2</v>
      </c>
      <c r="I252" s="40">
        <f t="shared" si="63"/>
        <v>4.0885187747780057E-2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-0.19516144422244519</v>
      </c>
      <c r="G253" s="39">
        <f t="shared" si="61"/>
        <v>7.1952088460124275E-3</v>
      </c>
      <c r="H253" s="39">
        <f t="shared" si="62"/>
        <v>-2.4906332123881369E-3</v>
      </c>
      <c r="I253" s="40">
        <f t="shared" si="63"/>
        <v>8.6213672617559719E-4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-0.10801308092885004</v>
      </c>
      <c r="G254" s="39">
        <f t="shared" si="61"/>
        <v>9.2967147152504153E-4</v>
      </c>
      <c r="H254" s="39">
        <f t="shared" si="62"/>
        <v>1.4302844800418829E-4</v>
      </c>
      <c r="I254" s="40">
        <f t="shared" si="63"/>
        <v>2.2004694739022931E-5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-0.12282888097916131</v>
      </c>
      <c r="G255" s="39">
        <f t="shared" si="61"/>
        <v>2.3338453719909055E-2</v>
      </c>
      <c r="H255" s="39">
        <f t="shared" si="62"/>
        <v>1.5259810110724154E-2</v>
      </c>
      <c r="I255" s="40">
        <f t="shared" si="63"/>
        <v>9.9776020900953916E-3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-3.6270373893658177E-2</v>
      </c>
      <c r="G256" s="39">
        <f t="shared" si="61"/>
        <v>2.7593797424571305E-2</v>
      </c>
      <c r="H256" s="39">
        <f t="shared" si="62"/>
        <v>3.1839058402305942E-2</v>
      </c>
      <c r="I256" s="40">
        <f t="shared" si="63"/>
        <v>3.673744589582157E-2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-4.0480328006314931E-2</v>
      </c>
      <c r="G257" s="39">
        <f t="shared" si="61"/>
        <v>8.857790272724661E-2</v>
      </c>
      <c r="H257" s="39">
        <f t="shared" si="62"/>
        <v>0.14649442075564176</v>
      </c>
      <c r="I257" s="40">
        <f t="shared" si="63"/>
        <v>0.24227956015862748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-3.46974240054128E-2</v>
      </c>
      <c r="G258" s="39">
        <f t="shared" si="61"/>
        <v>0.21461804025875214</v>
      </c>
      <c r="H258" s="39">
        <f t="shared" si="62"/>
        <v>0.4622547179094369</v>
      </c>
      <c r="I258" s="40">
        <f t="shared" si="63"/>
        <v>0.99562657441057867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-1.2040006129878241E-2</v>
      </c>
      <c r="G259" s="39">
        <f t="shared" si="61"/>
        <v>0.33918677673695891</v>
      </c>
      <c r="H259" s="39">
        <f t="shared" si="62"/>
        <v>0.90015027729599428</v>
      </c>
      <c r="I259" s="40">
        <f t="shared" si="63"/>
        <v>2.3888623533942313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1.686294806663062E-2</v>
      </c>
      <c r="G260" s="39">
        <f t="shared" si="61"/>
        <v>0.67092676170206422</v>
      </c>
      <c r="H260" s="39">
        <f t="shared" si="62"/>
        <v>2.1160012791776852</v>
      </c>
      <c r="I260" s="40">
        <f t="shared" si="63"/>
        <v>6.6735472022651097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4.1636908806495357E-2</v>
      </c>
      <c r="G261" s="39">
        <f t="shared" si="61"/>
        <v>0.74117072872786649</v>
      </c>
      <c r="H261" s="39">
        <f t="shared" si="62"/>
        <v>2.70812546501304</v>
      </c>
      <c r="I261" s="40">
        <f t="shared" si="63"/>
        <v>9.8950798378667191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4.52801383270637E-2</v>
      </c>
      <c r="G262" s="39">
        <f t="shared" si="61"/>
        <v>0.62502733614736061</v>
      </c>
      <c r="H262" s="39">
        <f t="shared" si="62"/>
        <v>2.5962687864863767</v>
      </c>
      <c r="I262" s="40">
        <f t="shared" si="63"/>
        <v>10.784506887702317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3.440827880536769E-2</v>
      </c>
      <c r="G263" s="39">
        <f t="shared" si="61"/>
        <v>0.42584284997510957</v>
      </c>
      <c r="H263" s="39">
        <f t="shared" si="62"/>
        <v>1.9818080566565952</v>
      </c>
      <c r="I263" s="40">
        <f t="shared" si="63"/>
        <v>9.2230342100579019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2.6855806180189505E-2</v>
      </c>
      <c r="G264" s="39">
        <f t="shared" si="61"/>
        <v>0.3170435713266036</v>
      </c>
      <c r="H264" s="39">
        <f t="shared" si="62"/>
        <v>1.6339944958496253</v>
      </c>
      <c r="I264" s="40">
        <f t="shared" si="63"/>
        <v>8.4213598821608819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1.0559582705647295E-2</v>
      </c>
      <c r="G265" s="39">
        <f t="shared" si="61"/>
        <v>0.12274459506058301</v>
      </c>
      <c r="H265" s="39">
        <f t="shared" si="62"/>
        <v>0.69397932969645393</v>
      </c>
      <c r="I265" s="40">
        <f t="shared" si="63"/>
        <v>3.9236539075975831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6.314931168985129E-3</v>
      </c>
      <c r="G266" s="39">
        <f t="shared" si="61"/>
        <v>7.3583229306186063E-2</v>
      </c>
      <c r="H266" s="39">
        <f t="shared" si="62"/>
        <v>0.4528200363168185</v>
      </c>
      <c r="I266" s="40">
        <f t="shared" si="63"/>
        <v>2.7865858460322679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2.2553325603518319E-3</v>
      </c>
      <c r="G267" s="39">
        <f t="shared" si="61"/>
        <v>2.66271768541947E-2</v>
      </c>
      <c r="H267" s="39">
        <f t="shared" si="62"/>
        <v>0.17717319752306765</v>
      </c>
      <c r="I267" s="40">
        <f t="shared" si="63"/>
        <v>1.1788835929710244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7.4842013791888506</v>
      </c>
      <c r="F270" s="66">
        <f>SUM(F239:F269)</f>
        <v>-2.9038483780400006</v>
      </c>
      <c r="G270" s="66">
        <f>SQRT(SUM(G239:G269))</f>
        <v>2.5442687213283879</v>
      </c>
      <c r="H270" s="66">
        <f>(SUM(H239:H269))/(($G$270)^3)</f>
        <v>0.36487873253427794</v>
      </c>
      <c r="I270" s="66">
        <f>(SUM(I239:I269))/(($G$270)^4)</f>
        <v>1.9274070790953148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2013-07-15T15:24:30Z</dcterms:modified>
</cp:coreProperties>
</file>